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táj adatok műk" sheetId="7" r:id="rId7"/>
    <sheet name="8. táj.adatok felhalm." sheetId="8" r:id="rId8"/>
    <sheet name="9. Beruházások" sheetId="9" r:id="rId9"/>
    <sheet name="10.Mérleg" sheetId="10" r:id="rId10"/>
    <sheet name="11.maradvány" sheetId="11" r:id="rId11"/>
    <sheet name="12.eredmény" sheetId="12" r:id="rId12"/>
    <sheet name="13.tárgyi eszk." sheetId="13" r:id="rId13"/>
    <sheet name="14.kimut.ktgekről" sheetId="14" r:id="rId14"/>
    <sheet name="15.létszám" sheetId="15" r:id="rId15"/>
  </sheets>
  <definedNames>
    <definedName name="Excel_BuiltIn_Print_Area_1_1">#REF!</definedName>
    <definedName name="Excel_BuiltIn_Print_Area_2_1">#REF!</definedName>
    <definedName name="Excel_BuiltIn_Print_Area_3_1">'5.kiadás'!$A$3:$E$621</definedName>
    <definedName name="_xlnm.Print_Titles" localSheetId="4">'5.kiadás'!$3:$8</definedName>
    <definedName name="_xlnm.Print_Area" localSheetId="1">'2. bevételek'!$A$1:$J$100</definedName>
    <definedName name="_xlnm.Print_Area" localSheetId="2">'3. bevétel jogcím'!$A$1:$J$34</definedName>
    <definedName name="_xlnm.Print_Area" localSheetId="4">'5.kiadás'!$A$1:$J$272</definedName>
    <definedName name="_xlnm.Print_Area" localSheetId="6">'7. táj adatok műk'!$A$1:$F$26</definedName>
    <definedName name="_xlnm.Print_Area" localSheetId="7">'8. táj.adatok felhalm.'!$A$1:$E$24</definedName>
  </definedNames>
  <calcPr fullCalcOnLoad="1"/>
</workbook>
</file>

<file path=xl/sharedStrings.xml><?xml version="1.0" encoding="utf-8"?>
<sst xmlns="http://schemas.openxmlformats.org/spreadsheetml/2006/main" count="1111" uniqueCount="602">
  <si>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</si>
  <si>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</si>
  <si>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</si>
  <si>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</si>
  <si>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</si>
  <si>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</si>
  <si>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</si>
  <si>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</si>
  <si>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</si>
  <si>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</si>
  <si>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</si>
  <si>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</si>
  <si>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</si>
  <si>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</si>
  <si>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</si>
  <si>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Foglalkoztatást helyettesítő támogatás</t>
  </si>
  <si>
    <t>Könyvbeszerzés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</si>
  <si>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</si>
  <si>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</si>
  <si>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</si>
  <si>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</si>
  <si>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</si>
  <si>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</si>
  <si>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</si>
  <si>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</si>
  <si>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</si>
  <si>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</si>
  <si>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</si>
  <si>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</si>
  <si>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</si>
  <si>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</si>
  <si>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</si>
  <si>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</si>
  <si>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</si>
  <si>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</si>
  <si>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</si>
  <si>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</si>
  <si>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</si>
  <si>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</si>
  <si>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</si>
  <si>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</si>
  <si>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</si>
  <si>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</si>
  <si>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</si>
  <si>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</si>
  <si>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</si>
  <si>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</si>
  <si>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</si>
  <si>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</si>
  <si>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</si>
  <si>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</si>
  <si>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Munka és védőruha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</si>
  <si>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</si>
  <si>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</si>
  <si>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</si>
  <si>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</si>
  <si>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</si>
  <si>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</si>
  <si>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</si>
  <si>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</si>
  <si>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</si>
  <si>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</si>
  <si>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</si>
  <si>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</si>
  <si>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</si>
  <si>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</si>
  <si>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</si>
  <si>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</si>
  <si>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</si>
  <si>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</si>
  <si>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</si>
  <si>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</si>
  <si>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</si>
  <si>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</si>
  <si>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</si>
  <si>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</si>
  <si>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</si>
  <si>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</si>
  <si>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</si>
  <si>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</si>
  <si>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</si>
  <si>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</si>
  <si>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</si>
  <si>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</si>
  <si>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</si>
  <si>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</si>
  <si>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K45</t>
  </si>
  <si>
    <t>Foglalkoztatással, munkanélküliséggel kapcsolatos ellátások</t>
  </si>
  <si>
    <t>K46</t>
  </si>
  <si>
    <t>Lakhatással kapcsolatos ellátások</t>
  </si>
  <si>
    <t>Lakásfenntarási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</si>
  <si>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</si>
  <si>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</si>
  <si>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</si>
  <si>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</si>
  <si>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</si>
  <si>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</si>
  <si>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</si>
  <si>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</si>
  <si>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</si>
  <si>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</si>
  <si>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</si>
  <si>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</si>
  <si>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</si>
  <si>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</si>
  <si>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</si>
  <si>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</si>
  <si>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</si>
  <si>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</si>
  <si>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</si>
  <si>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</si>
  <si>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</si>
  <si>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</si>
  <si>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</si>
  <si>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</si>
  <si>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</si>
  <si>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</si>
  <si>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</si>
  <si>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</si>
  <si>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</si>
  <si>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</si>
  <si>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</si>
  <si>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</si>
  <si>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</si>
  <si>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</si>
  <si>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</si>
  <si>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</si>
  <si>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</si>
  <si>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</si>
  <si>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</si>
  <si>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</si>
  <si>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</si>
  <si>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</si>
  <si>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</si>
  <si>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</si>
  <si>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</si>
  <si>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</si>
  <si>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</si>
  <si>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</si>
  <si>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</si>
  <si>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</si>
  <si>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</si>
  <si>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</si>
  <si>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</si>
  <si>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</si>
  <si>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</si>
  <si>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</si>
  <si>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Egyéb működési bevételek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</si>
  <si>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</si>
  <si>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</si>
  <si>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</si>
  <si>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</si>
  <si>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</si>
  <si>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</si>
  <si>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</si>
  <si>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</si>
  <si>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</si>
  <si>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</si>
  <si>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</si>
  <si>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</si>
  <si>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</si>
  <si>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</si>
  <si>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</si>
  <si>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</si>
  <si>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</si>
  <si>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</si>
  <si>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</si>
  <si>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</si>
  <si>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</si>
  <si>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</si>
  <si>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</si>
  <si>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</si>
  <si>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</si>
  <si>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</si>
  <si>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</si>
  <si>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</si>
  <si>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</si>
  <si>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</si>
  <si>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</si>
  <si>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</si>
  <si>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</si>
  <si>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</si>
  <si>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</si>
  <si>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</si>
  <si>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</si>
  <si>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</si>
  <si>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</si>
  <si>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</si>
  <si>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K1107</t>
  </si>
  <si>
    <t>Béren kívüli juttatások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</si>
  <si>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</si>
  <si>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</si>
  <si>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</si>
  <si>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</si>
  <si>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</si>
  <si>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</si>
  <si>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</si>
  <si>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</si>
  <si>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</si>
  <si>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</si>
  <si>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</si>
  <si>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</si>
  <si>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</si>
  <si>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</si>
  <si>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</si>
  <si>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</si>
  <si>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</si>
  <si>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</si>
  <si>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</si>
  <si>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</si>
  <si>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</si>
  <si>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</si>
  <si>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</si>
  <si>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</si>
  <si>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</si>
  <si>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</si>
  <si>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</si>
  <si>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</si>
  <si>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</si>
  <si>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</si>
  <si>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</si>
  <si>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</si>
  <si>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</si>
  <si>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2013. teljesítés</t>
  </si>
  <si>
    <t>Finanszírozási bevételek összesen</t>
  </si>
  <si>
    <t>BALATONRENDES KÖZSÉG ÖNKORMÁNYZATA</t>
  </si>
  <si>
    <t>Kisértékű tárgyi eszköz, szellemi termék</t>
  </si>
  <si>
    <t>K335</t>
  </si>
  <si>
    <t>Közvetített szolgáltatás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</si>
  <si>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</si>
  <si>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</si>
  <si>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</si>
  <si>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</si>
  <si>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</si>
  <si>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</si>
  <si>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</si>
  <si>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</si>
  <si>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</si>
  <si>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</si>
  <si>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</si>
  <si>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</si>
  <si>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</si>
  <si>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</si>
  <si>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</si>
  <si>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</si>
  <si>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</si>
  <si>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</si>
  <si>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</si>
  <si>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Előirányzat (ezer Ft)</t>
  </si>
  <si>
    <t xml:space="preserve"> </t>
  </si>
  <si>
    <t>031060 Bűnmegelőzés</t>
  </si>
  <si>
    <t>Cafeteria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</si>
  <si>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</si>
  <si>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</si>
  <si>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2015. évi költségvetés bevételei</t>
  </si>
  <si>
    <t xml:space="preserve">2015. évi költségvetés összevont mérlege </t>
  </si>
  <si>
    <t>2015. évi költségvetés bevételei jogcímenként</t>
  </si>
  <si>
    <t>2015. évi BEVÉTELEK feladatonkénti  bontása (ezer Ft-ban)</t>
  </si>
  <si>
    <t xml:space="preserve">2015. évi költségvetés kiadási </t>
  </si>
  <si>
    <t>2015. évi KIADÁSOK feladatonkénti  bontása (ezer Ft-ban)</t>
  </si>
  <si>
    <t>2014. teljesítés</t>
  </si>
  <si>
    <t>Települési önkormányzatok szociális feladatainak egyéb támogatása</t>
  </si>
  <si>
    <t>államigazgatási feladatok</t>
  </si>
  <si>
    <t>Módosított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</si>
  <si>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</si>
  <si>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</si>
  <si>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</si>
  <si>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</si>
  <si>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105010 Munkanélküli aktív korúak ellátásai</t>
  </si>
  <si>
    <t>Lakhatási kiadásokra tekintettel</t>
  </si>
  <si>
    <t>107051 Szociális étkeztetés</t>
  </si>
  <si>
    <t>107052 Házi segítségnyújtás</t>
  </si>
  <si>
    <t>107054 Családsegítés</t>
  </si>
  <si>
    <t>B402</t>
  </si>
  <si>
    <t>Szolgáltatások ellenértéke (bérleti díjak)</t>
  </si>
  <si>
    <t>B411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</si>
  <si>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</si>
  <si>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</si>
  <si>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</si>
  <si>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</si>
  <si>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</si>
  <si>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</si>
  <si>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</si>
  <si>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</si>
  <si>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K64</t>
  </si>
  <si>
    <t>Egyéb tárgyi eszközök beszerzése, létesítése</t>
  </si>
  <si>
    <t>Felhalmozási támogatások államháztartáson belülről</t>
  </si>
  <si>
    <t>B25</t>
  </si>
  <si>
    <t>Egyéb felhalmozási célú támogatások bevételei államháztartáson belülről</t>
  </si>
  <si>
    <t>B2506</t>
  </si>
  <si>
    <t>Egyéb felhalmozási célú támogatások bevételei államháztartáson belülről-elkülönített állami pénzalapok</t>
  </si>
  <si>
    <t xml:space="preserve">Eredeti </t>
  </si>
  <si>
    <t>Előirányzat
adatok(ezer Ft)</t>
  </si>
  <si>
    <t>B401</t>
  </si>
  <si>
    <t>Készletértékesítés ellenértéke</t>
  </si>
  <si>
    <t>K71</t>
  </si>
  <si>
    <t>Ingatlanok felújítása</t>
  </si>
  <si>
    <t>K74</t>
  </si>
  <si>
    <t>Felújítási célú előzetesen felszámított általános forgalmi adó</t>
  </si>
  <si>
    <t>B410</t>
  </si>
  <si>
    <t>K1113</t>
  </si>
  <si>
    <t>Foglalkoztatottak egyéb személyi juttatásai</t>
  </si>
  <si>
    <t>Biztosító által fizetett kártérítés</t>
  </si>
  <si>
    <t>Kompenzáció</t>
  </si>
  <si>
    <t>Lakossági víz- és csatornapályázat támogatása</t>
  </si>
  <si>
    <t>Szociális tüzifa támogatás</t>
  </si>
  <si>
    <t>Önkormányzati adatszolgáltatások minőségének javítása pályázat támogatása</t>
  </si>
  <si>
    <t>B811</t>
  </si>
  <si>
    <t>Hitel-, kölcsönfelvétel pénzügyi vállalkozástól</t>
  </si>
  <si>
    <t>Gyermekvédelmi támogatás</t>
  </si>
  <si>
    <t>K513</t>
  </si>
  <si>
    <t>Működési célú pénzeszköz átadás egyéb vállalkozásoknak</t>
  </si>
  <si>
    <t>Támogatásértékű működési kiadás önkormányzatoknak (Kővágóörsi Közös Önkormányzati Hivatal - önkormányzati adatszolgáltatások minőségének javításának támogatása)</t>
  </si>
  <si>
    <t>K91</t>
  </si>
  <si>
    <t>Belföldi finanszírozás kiadásai</t>
  </si>
  <si>
    <t>K911</t>
  </si>
  <si>
    <t>Hitel-, kölcsöntörlesztés államháztartáson kívülre</t>
  </si>
  <si>
    <t>Szociális tüzifa</t>
  </si>
  <si>
    <t>Teljesítés</t>
  </si>
  <si>
    <t>Teljesítés %-a</t>
  </si>
  <si>
    <t>K353</t>
  </si>
  <si>
    <t>Kamatkiadások</t>
  </si>
  <si>
    <t>Teljesítés    %-a</t>
  </si>
  <si>
    <t>B16</t>
  </si>
  <si>
    <t>Egyéb működési célú támogatások bevételei államháztartáson belülről</t>
  </si>
  <si>
    <t>B75</t>
  </si>
  <si>
    <t>2015. teljesítés</t>
  </si>
  <si>
    <t>Tájékotató adatok a FELHALMOZÁSI célú bevételek és kiadások alakulásáról</t>
  </si>
  <si>
    <t>Felhalmozási célú bevételek összesen</t>
  </si>
  <si>
    <t>Felhalmozási célú kiadások összesen</t>
  </si>
  <si>
    <t xml:space="preserve">2015. évi költségvetés felhalmozási célú kiadási </t>
  </si>
  <si>
    <t xml:space="preserve"> felújítások, beruházások kiemelt előirányzatonként</t>
  </si>
  <si>
    <t>Játszótér kialakítás</t>
  </si>
  <si>
    <t>Közvilágítás korszerűsítés</t>
  </si>
  <si>
    <t>Falubusz vásárlás</t>
  </si>
  <si>
    <t>Harangláb felújítása</t>
  </si>
  <si>
    <t>Teljesítés   %-a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</si>
  <si>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</si>
  <si>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</si>
  <si>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</si>
  <si>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</si>
  <si>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</si>
  <si>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</si>
  <si>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</si>
  <si>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</si>
  <si>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</si>
  <si>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</si>
  <si>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</si>
  <si>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</si>
  <si>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</si>
  <si>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</si>
  <si>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</si>
  <si>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</si>
  <si>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</si>
  <si>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14</t>
  </si>
  <si>
    <t>A/III/1c - ebből: tartós részesedésel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</si>
  <si>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</si>
  <si>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</si>
  <si>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</si>
  <si>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</si>
  <si>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</si>
  <si>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</si>
  <si>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</si>
  <si>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</si>
  <si>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</si>
  <si>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</si>
  <si>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</si>
  <si>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</si>
  <si>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</si>
  <si>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</si>
  <si>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</si>
  <si>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</si>
  <si>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</si>
  <si>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</si>
  <si>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</si>
  <si>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</si>
  <si>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</si>
  <si>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</si>
  <si>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</si>
  <si>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</si>
  <si>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</si>
  <si>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</si>
  <si>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</si>
  <si>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</si>
  <si>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</si>
  <si>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</si>
  <si>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</si>
  <si>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</si>
  <si>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</si>
  <si>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</si>
  <si>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</si>
  <si>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</si>
  <si>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</si>
  <si>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</si>
  <si>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141</t>
  </si>
  <si>
    <t>D/II Költségvetési évet követően esedékes követelések (=D/II/1+…+D/II/8)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</si>
  <si>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</si>
  <si>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</si>
  <si>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</si>
  <si>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</si>
  <si>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</si>
  <si>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</si>
  <si>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</si>
  <si>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</si>
  <si>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</si>
  <si>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</si>
  <si>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</si>
  <si>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</si>
  <si>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</si>
  <si>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</si>
  <si>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</si>
  <si>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</si>
  <si>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</si>
  <si>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</si>
  <si>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</si>
  <si>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</si>
  <si>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</si>
  <si>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</si>
  <si>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</si>
  <si>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</si>
  <si>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</si>
  <si>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</si>
  <si>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</si>
  <si>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</si>
  <si>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</si>
  <si>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</si>
  <si>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</si>
  <si>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</si>
  <si>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</si>
  <si>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</si>
  <si>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</si>
  <si>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</si>
  <si>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</si>
  <si>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</si>
  <si>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</si>
  <si>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</si>
  <si>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</si>
  <si>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</si>
  <si>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</si>
  <si>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</si>
  <si>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</si>
  <si>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</si>
  <si>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</si>
  <si>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</si>
  <si>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</si>
  <si>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</si>
  <si>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</si>
  <si>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</si>
  <si>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</si>
  <si>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</si>
  <si>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</si>
  <si>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</si>
  <si>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</si>
  <si>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</si>
  <si>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</si>
  <si>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</si>
  <si>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</si>
  <si>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</si>
  <si>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</si>
  <si>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</si>
  <si>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</si>
  <si>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</si>
  <si>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</si>
  <si>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</si>
  <si>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</si>
  <si>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</si>
  <si>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</si>
  <si>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</si>
  <si>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</si>
  <si>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</si>
  <si>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adatok ezer Ft-ban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</si>
  <si>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</si>
  <si>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</si>
  <si>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</si>
  <si>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</si>
  <si>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</si>
  <si>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</si>
  <si>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</si>
  <si>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</si>
  <si>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</si>
  <si>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</si>
  <si>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</si>
  <si>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</si>
  <si>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</si>
  <si>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</si>
  <si>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</si>
  <si>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IV        Anyagjellegű ráfordítások (=09+10+11+12) (16=12+...+15)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</si>
  <si>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</si>
  <si>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</si>
  <si>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</si>
  <si>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</si>
  <si>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</si>
  <si>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</si>
  <si>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</si>
  <si>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</si>
  <si>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</si>
  <si>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</si>
  <si>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</si>
  <si>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</si>
  <si>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</si>
  <si>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</si>
  <si>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VIII        Pénzügyi műveletek eredményszemléletű bevételei (=16+17+18) (28=24+...+26)</t>
  </si>
  <si>
    <t>29</t>
  </si>
  <si>
    <t>19        Fizetendő kamatok és kamatjellegű ráfordítások</t>
  </si>
  <si>
    <t>31</t>
  </si>
  <si>
    <t>21        Pénzügyi műveletek egyéb ráfordításai (&gt;=21a) (31&gt;=32)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</si>
  <si>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</si>
  <si>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</si>
  <si>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</si>
  <si>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</si>
  <si>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</si>
  <si>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</si>
  <si>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</si>
  <si>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</si>
  <si>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</si>
  <si>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</si>
  <si>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</si>
  <si>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</si>
  <si>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</si>
  <si>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</si>
  <si>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</si>
  <si>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</si>
  <si>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</si>
  <si>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</si>
  <si>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</si>
  <si>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</si>
  <si>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</si>
  <si>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</si>
  <si>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</si>
  <si>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</si>
  <si>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</si>
  <si>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</si>
  <si>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</si>
  <si>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</si>
  <si>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Térítésmentes átvétel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</si>
  <si>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</si>
  <si>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</si>
  <si>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</si>
  <si>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</si>
  <si>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</si>
  <si>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</si>
  <si>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</si>
  <si>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</si>
  <si>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</si>
  <si>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</si>
  <si>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14/A - Szakfeladatonkénti kimutatás a költségekről és a megtérült költségekről</t>
  </si>
  <si>
    <t>Összesen</t>
  </si>
  <si>
    <t>9990001  Szakfeladatra el nem számolt tételek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</si>
  <si>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</si>
  <si>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</si>
  <si>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</si>
  <si>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</si>
  <si>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</si>
  <si>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</si>
  <si>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</si>
  <si>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Közvetlen önköltség (=07+09)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</si>
  <si>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</si>
  <si>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</si>
  <si>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</si>
  <si>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</si>
  <si>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</si>
  <si>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08 - Adatszolgáltatás a személyi juttatások és a foglalkoztatottak, választott tisztségviselők összetételéréről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</si>
  <si>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</si>
  <si>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</si>
  <si>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</si>
  <si>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</si>
  <si>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Költségtérítések</t>
  </si>
  <si>
    <t>Támogatások</t>
  </si>
  <si>
    <t>Választott tisztségviselők juttatásai</t>
  </si>
  <si>
    <t>"A", "B" fizetési  osztály összesen</t>
  </si>
  <si>
    <t>KÖZALKALMAZOTTAK ÖSSZESEN (=23+...+35)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</si>
  <si>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</si>
  <si>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</si>
  <si>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</si>
  <si>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</si>
  <si>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</si>
  <si>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</si>
  <si>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</si>
  <si>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</si>
  <si>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</si>
  <si>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 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</si>
  <si>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</si>
  <si>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</si>
  <si>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</si>
  <si>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</si>
  <si>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</si>
  <si>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</si>
  <si>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1. melléklet az 5/2016. (V. 13.) önkormányzati rendelethez</t>
  </si>
  <si>
    <t>2. melléklet az  5/2016. (V. 13.) önkormányzati rendelethez</t>
  </si>
  <si>
    <t>3. melléklet az 5/2016. (V. 13.) önkormányzati rendelethez</t>
  </si>
  <si>
    <t>4. melléklet az 5/2016. (V. 13.) önkormányzati rendelethez</t>
  </si>
  <si>
    <t>5. melléklet az  5/2016. (V. 13.) önkormányzati rendelethez</t>
  </si>
  <si>
    <t>6. melléklet az   5/2016. (V. 13.) önkormányzati rendelethez</t>
  </si>
  <si>
    <t>7. melléklet az 5/2016. (V. 13.) önkormányzati rendelethez</t>
  </si>
  <si>
    <t>8. melléklet az 5/2016. (V. 13.) önkormányzati rendelethez</t>
  </si>
  <si>
    <t>9. melléklet az 5/2016. (V. 13.) önkormányzati rendelethez</t>
  </si>
  <si>
    <t>10. melléklet az 5/2016. (V. 13.) önkormányzati rendelethez</t>
  </si>
  <si>
    <t>11. melléklet az 5/2016. (V. 13.) önkormányzati rendelethez</t>
  </si>
  <si>
    <t>12. melléklet az 5/2016. (V. 13.) önkormányzati rendelethez</t>
  </si>
  <si>
    <t>13. melléklet az 5/2016. (V. 13.) önkormányzati rendelethez</t>
  </si>
  <si>
    <t>14. melléklet az 5/2016. (V. 13.) önkormányzati rendelethez</t>
  </si>
  <si>
    <t>15. melléklet az 5/2016. (V. 13.)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</si>
</sst>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0.0000000"/>
    <numFmt numFmtId="178" formatCode="0.000000"/>
    <numFmt numFmtId="179" formatCode="0.00000"/>
    <numFmt numFmtId="180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19" fillId="0" borderId="12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41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center"/>
    </xf>
    <xf numFmtId="3" fontId="41" fillId="0" borderId="12" xfId="0" applyNumberFormat="1" applyFont="1" applyFill="1" applyBorder="1" applyAlignment="1">
      <alignment horizontal="left"/>
    </xf>
    <xf numFmtId="3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 horizontal="left"/>
    </xf>
    <xf numFmtId="3" fontId="18" fillId="0" borderId="20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righ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0" fontId="22" fillId="24" borderId="17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7" xfId="0" applyNumberFormat="1" applyFont="1" applyFill="1" applyBorder="1" applyAlignment="1">
      <alignment horizontal="left"/>
    </xf>
    <xf numFmtId="3" fontId="22" fillId="24" borderId="28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left"/>
    </xf>
    <xf numFmtId="3" fontId="22" fillId="24" borderId="12" xfId="0" applyNumberFormat="1" applyFon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8" xfId="0" applyFont="1" applyFill="1" applyBorder="1" applyAlignment="1">
      <alignment horizontal="left"/>
    </xf>
    <xf numFmtId="3" fontId="20" fillId="24" borderId="12" xfId="0" applyNumberFormat="1" applyFont="1" applyFill="1" applyBorder="1" applyAlignment="1">
      <alignment horizontal="left"/>
    </xf>
    <xf numFmtId="3" fontId="20" fillId="24" borderId="26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1" fillId="24" borderId="18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0" fontId="20" fillId="0" borderId="14" xfId="56" applyFont="1" applyBorder="1" applyAlignment="1">
      <alignment horizontal="center" vertical="center" wrapText="1"/>
      <protection/>
    </xf>
    <xf numFmtId="0" fontId="20" fillId="0" borderId="29" xfId="56" applyFont="1" applyBorder="1" applyAlignment="1">
      <alignment horizontal="center" vertical="center" wrapText="1"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4" xfId="56" applyNumberFormat="1" applyFont="1" applyBorder="1" applyAlignment="1">
      <alignment vertical="center"/>
      <protection/>
    </xf>
    <xf numFmtId="3" fontId="36" fillId="0" borderId="12" xfId="56" applyNumberFormat="1" applyFont="1" applyBorder="1" applyAlignment="1">
      <alignment horizontal="right" wrapText="1"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0" fontId="18" fillId="0" borderId="12" xfId="56" applyFont="1" applyBorder="1">
      <alignment/>
      <protection/>
    </xf>
    <xf numFmtId="0" fontId="18" fillId="0" borderId="12" xfId="56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0" fontId="1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32" xfId="0" applyFont="1" applyFill="1" applyBorder="1" applyAlignment="1">
      <alignment vertical="center"/>
    </xf>
    <xf numFmtId="0" fontId="20" fillId="24" borderId="27" xfId="0" applyFont="1" applyFill="1" applyBorder="1" applyAlignment="1">
      <alignment vertical="center"/>
    </xf>
    <xf numFmtId="3" fontId="20" fillId="24" borderId="28" xfId="0" applyNumberFormat="1" applyFont="1" applyFill="1" applyBorder="1" applyAlignment="1">
      <alignment horizontal="left" vertical="center"/>
    </xf>
    <xf numFmtId="3" fontId="20" fillId="24" borderId="20" xfId="0" applyNumberFormat="1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3" fontId="20" fillId="24" borderId="2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2" fillId="0" borderId="33" xfId="0" applyFont="1" applyFill="1" applyBorder="1" applyAlignment="1">
      <alignment vertical="center"/>
    </xf>
    <xf numFmtId="0" fontId="18" fillId="24" borderId="2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center"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 vertical="center" wrapText="1"/>
      <protection/>
    </xf>
    <xf numFmtId="0" fontId="18" fillId="0" borderId="33" xfId="56" applyFont="1" applyBorder="1">
      <alignment/>
      <protection/>
    </xf>
    <xf numFmtId="3" fontId="18" fillId="0" borderId="36" xfId="56" applyNumberFormat="1" applyFont="1" applyBorder="1" applyAlignment="1">
      <alignment horizontal="right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33" xfId="56" applyFont="1" applyBorder="1">
      <alignment/>
      <protection/>
    </xf>
    <xf numFmtId="3" fontId="20" fillId="0" borderId="37" xfId="56" applyNumberFormat="1" applyFont="1" applyBorder="1" applyAlignment="1">
      <alignment vertical="center"/>
      <protection/>
    </xf>
    <xf numFmtId="0" fontId="18" fillId="0" borderId="26" xfId="56" applyFont="1" applyBorder="1">
      <alignment/>
      <protection/>
    </xf>
    <xf numFmtId="3" fontId="20" fillId="0" borderId="37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>
      <alignment/>
      <protection/>
    </xf>
    <xf numFmtId="0" fontId="21" fillId="0" borderId="21" xfId="56" applyFont="1" applyBorder="1">
      <alignment/>
      <protection/>
    </xf>
    <xf numFmtId="0" fontId="20" fillId="0" borderId="22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3" fontId="20" fillId="0" borderId="39" xfId="0" applyNumberFormat="1" applyFont="1" applyFill="1" applyBorder="1" applyAlignment="1">
      <alignment horizontal="center"/>
    </xf>
    <xf numFmtId="0" fontId="18" fillId="25" borderId="17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3" fontId="18" fillId="25" borderId="0" xfId="0" applyNumberFormat="1" applyFont="1" applyFill="1" applyBorder="1" applyAlignment="1">
      <alignment/>
    </xf>
    <xf numFmtId="0" fontId="20" fillId="25" borderId="17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3" fontId="20" fillId="0" borderId="38" xfId="0" applyNumberFormat="1" applyFont="1" applyFill="1" applyBorder="1" applyAlignment="1">
      <alignment horizontal="right"/>
    </xf>
    <xf numFmtId="169" fontId="22" fillId="24" borderId="20" xfId="0" applyNumberFormat="1" applyFont="1" applyFill="1" applyBorder="1" applyAlignment="1">
      <alignment horizontal="right"/>
    </xf>
    <xf numFmtId="169" fontId="22" fillId="25" borderId="20" xfId="0" applyNumberFormat="1" applyFont="1" applyFill="1" applyBorder="1" applyAlignment="1">
      <alignment horizontal="right"/>
    </xf>
    <xf numFmtId="169" fontId="19" fillId="25" borderId="20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/>
    </xf>
    <xf numFmtId="3" fontId="18" fillId="0" borderId="40" xfId="0" applyNumberFormat="1" applyFont="1" applyFill="1" applyBorder="1" applyAlignment="1">
      <alignment horizontal="right"/>
    </xf>
    <xf numFmtId="3" fontId="20" fillId="24" borderId="40" xfId="0" applyNumberFormat="1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center"/>
    </xf>
    <xf numFmtId="3" fontId="42" fillId="0" borderId="40" xfId="0" applyNumberFormat="1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left"/>
    </xf>
    <xf numFmtId="3" fontId="20" fillId="0" borderId="18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 horizontal="left"/>
    </xf>
    <xf numFmtId="0" fontId="20" fillId="0" borderId="41" xfId="0" applyFont="1" applyBorder="1" applyAlignment="1">
      <alignment horizontal="center" vertical="center"/>
    </xf>
    <xf numFmtId="169" fontId="22" fillId="25" borderId="42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 horizontal="left"/>
    </xf>
    <xf numFmtId="3" fontId="20" fillId="24" borderId="43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/>
    </xf>
    <xf numFmtId="170" fontId="20" fillId="0" borderId="38" xfId="0" applyNumberFormat="1" applyFont="1" applyFill="1" applyBorder="1" applyAlignment="1">
      <alignment horizontal="center"/>
    </xf>
    <xf numFmtId="170" fontId="20" fillId="0" borderId="26" xfId="0" applyNumberFormat="1" applyFont="1" applyFill="1" applyBorder="1" applyAlignment="1">
      <alignment horizontal="center"/>
    </xf>
    <xf numFmtId="170" fontId="20" fillId="0" borderId="26" xfId="0" applyNumberFormat="1" applyFont="1" applyFill="1" applyBorder="1" applyAlignment="1">
      <alignment horizontal="right"/>
    </xf>
    <xf numFmtId="170" fontId="18" fillId="0" borderId="26" xfId="0" applyNumberFormat="1" applyFont="1" applyFill="1" applyBorder="1" applyAlignment="1">
      <alignment horizontal="right"/>
    </xf>
    <xf numFmtId="170" fontId="20" fillId="24" borderId="26" xfId="0" applyNumberFormat="1" applyFont="1" applyFill="1" applyBorder="1" applyAlignment="1">
      <alignment horizontal="right"/>
    </xf>
    <xf numFmtId="170" fontId="20" fillId="0" borderId="20" xfId="0" applyNumberFormat="1" applyFont="1" applyFill="1" applyBorder="1" applyAlignment="1">
      <alignment horizontal="right"/>
    </xf>
    <xf numFmtId="170" fontId="20" fillId="24" borderId="20" xfId="0" applyNumberFormat="1" applyFont="1" applyFill="1" applyBorder="1" applyAlignment="1">
      <alignment horizontal="right"/>
    </xf>
    <xf numFmtId="170" fontId="20" fillId="24" borderId="36" xfId="0" applyNumberFormat="1" applyFont="1" applyFill="1" applyBorder="1" applyAlignment="1">
      <alignment horizontal="right"/>
    </xf>
    <xf numFmtId="0" fontId="18" fillId="0" borderId="44" xfId="0" applyFont="1" applyFill="1" applyBorder="1" applyAlignment="1">
      <alignment/>
    </xf>
    <xf numFmtId="170" fontId="18" fillId="0" borderId="20" xfId="0" applyNumberFormat="1" applyFont="1" applyFill="1" applyBorder="1" applyAlignment="1">
      <alignment/>
    </xf>
    <xf numFmtId="170" fontId="18" fillId="0" borderId="26" xfId="0" applyNumberFormat="1" applyFont="1" applyFill="1" applyBorder="1" applyAlignment="1">
      <alignment/>
    </xf>
    <xf numFmtId="170" fontId="20" fillId="24" borderId="20" xfId="0" applyNumberFormat="1" applyFont="1" applyFill="1" applyBorder="1" applyAlignment="1">
      <alignment/>
    </xf>
    <xf numFmtId="170" fontId="20" fillId="24" borderId="45" xfId="0" applyNumberFormat="1" applyFont="1" applyFill="1" applyBorder="1" applyAlignment="1">
      <alignment/>
    </xf>
    <xf numFmtId="170" fontId="20" fillId="24" borderId="26" xfId="0" applyNumberFormat="1" applyFont="1" applyFill="1" applyBorder="1" applyAlignment="1">
      <alignment/>
    </xf>
    <xf numFmtId="170" fontId="20" fillId="0" borderId="26" xfId="0" applyNumberFormat="1" applyFont="1" applyFill="1" applyBorder="1" applyAlignment="1">
      <alignment/>
    </xf>
    <xf numFmtId="0" fontId="18" fillId="0" borderId="42" xfId="0" applyFont="1" applyBorder="1" applyAlignment="1">
      <alignment/>
    </xf>
    <xf numFmtId="3" fontId="18" fillId="0" borderId="18" xfId="0" applyNumberFormat="1" applyFont="1" applyBorder="1" applyAlignment="1">
      <alignment/>
    </xf>
    <xf numFmtId="3" fontId="22" fillId="24" borderId="18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3" fontId="22" fillId="0" borderId="34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right"/>
    </xf>
    <xf numFmtId="170" fontId="18" fillId="25" borderId="20" xfId="0" applyNumberFormat="1" applyFont="1" applyFill="1" applyBorder="1" applyAlignment="1">
      <alignment/>
    </xf>
    <xf numFmtId="170" fontId="20" fillId="24" borderId="36" xfId="0" applyNumberFormat="1" applyFont="1" applyFill="1" applyBorder="1" applyAlignment="1">
      <alignment/>
    </xf>
    <xf numFmtId="170" fontId="20" fillId="25" borderId="38" xfId="0" applyNumberFormat="1" applyFont="1" applyFill="1" applyBorder="1" applyAlignment="1">
      <alignment/>
    </xf>
    <xf numFmtId="0" fontId="20" fillId="0" borderId="0" xfId="0" applyFont="1" applyBorder="1" applyAlignment="1">
      <alignment vertical="center"/>
    </xf>
    <xf numFmtId="0" fontId="18" fillId="0" borderId="0" xfId="56" applyFont="1" applyBorder="1" applyAlignment="1">
      <alignment horizontal="center"/>
      <protection/>
    </xf>
    <xf numFmtId="0" fontId="18" fillId="0" borderId="46" xfId="56" applyFont="1" applyBorder="1">
      <alignment/>
      <protection/>
    </xf>
    <xf numFmtId="0" fontId="20" fillId="0" borderId="47" xfId="56" applyFont="1" applyBorder="1" applyAlignment="1">
      <alignment horizontal="center" vertical="center" wrapText="1"/>
      <protection/>
    </xf>
    <xf numFmtId="0" fontId="20" fillId="0" borderId="48" xfId="56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/>
    </xf>
    <xf numFmtId="3" fontId="18" fillId="0" borderId="36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left"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8" fillId="0" borderId="17" xfId="56" applyFont="1" applyBorder="1">
      <alignment/>
      <protection/>
    </xf>
    <xf numFmtId="0" fontId="18" fillId="0" borderId="18" xfId="56" applyFont="1" applyBorder="1" applyAlignment="1">
      <alignment vertical="center" wrapText="1"/>
      <protection/>
    </xf>
    <xf numFmtId="0" fontId="18" fillId="0" borderId="33" xfId="56" applyFont="1" applyBorder="1">
      <alignment/>
      <protection/>
    </xf>
    <xf numFmtId="0" fontId="20" fillId="0" borderId="25" xfId="56" applyFont="1" applyBorder="1" applyAlignment="1">
      <alignment wrapText="1"/>
      <protection/>
    </xf>
    <xf numFmtId="3" fontId="20" fillId="0" borderId="14" xfId="56" applyNumberFormat="1" applyFont="1" applyBorder="1" applyAlignment="1">
      <alignment horizontal="right" vertical="center" wrapText="1"/>
      <protection/>
    </xf>
    <xf numFmtId="3" fontId="20" fillId="0" borderId="37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18" xfId="56" applyFont="1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justify"/>
    </xf>
    <xf numFmtId="3" fontId="18" fillId="0" borderId="12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1" fillId="0" borderId="33" xfId="56" applyFont="1" applyBorder="1">
      <alignment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37" xfId="56" applyNumberFormat="1" applyFont="1" applyBorder="1" applyAlignment="1">
      <alignment horizontal="right" wrapText="1"/>
      <protection/>
    </xf>
    <xf numFmtId="0" fontId="20" fillId="0" borderId="18" xfId="56" applyFont="1" applyBorder="1" applyAlignment="1">
      <alignment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9" fillId="0" borderId="21" xfId="0" applyFont="1" applyBorder="1" applyAlignment="1">
      <alignment/>
    </xf>
    <xf numFmtId="0" fontId="22" fillId="0" borderId="34" xfId="0" applyFont="1" applyBorder="1" applyAlignment="1">
      <alignment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0" fontId="19" fillId="0" borderId="0" xfId="0" applyFont="1" applyAlignment="1">
      <alignment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justify"/>
    </xf>
    <xf numFmtId="3" fontId="18" fillId="0" borderId="19" xfId="0" applyNumberFormat="1" applyFont="1" applyBorder="1" applyAlignment="1">
      <alignment/>
    </xf>
    <xf numFmtId="0" fontId="18" fillId="0" borderId="49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50" xfId="0" applyFont="1" applyBorder="1" applyAlignment="1">
      <alignment horizontal="justify"/>
    </xf>
    <xf numFmtId="0" fontId="19" fillId="0" borderId="51" xfId="0" applyFont="1" applyBorder="1" applyAlignment="1">
      <alignment horizontal="justify"/>
    </xf>
    <xf numFmtId="3" fontId="18" fillId="0" borderId="28" xfId="0" applyNumberFormat="1" applyFont="1" applyBorder="1" applyAlignment="1">
      <alignment/>
    </xf>
    <xf numFmtId="0" fontId="22" fillId="0" borderId="52" xfId="0" applyFont="1" applyBorder="1" applyAlignment="1">
      <alignment horizontal="justify"/>
    </xf>
    <xf numFmtId="3" fontId="22" fillId="0" borderId="53" xfId="0" applyNumberFormat="1" applyFont="1" applyBorder="1" applyAlignment="1">
      <alignment horizontal="right"/>
    </xf>
    <xf numFmtId="3" fontId="22" fillId="0" borderId="54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8" fillId="24" borderId="17" xfId="0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horizontal="center" vertical="top" wrapText="1"/>
    </xf>
    <xf numFmtId="0" fontId="18" fillId="24" borderId="26" xfId="0" applyFont="1" applyFill="1" applyBorder="1" applyAlignment="1">
      <alignment horizontal="center" vertical="top" wrapText="1"/>
    </xf>
    <xf numFmtId="0" fontId="18" fillId="24" borderId="33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horizontal="center" vertical="top" wrapText="1"/>
    </xf>
    <xf numFmtId="0" fontId="18" fillId="24" borderId="55" xfId="0" applyFont="1" applyFill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20" xfId="0" applyNumberFormat="1" applyFont="1" applyBorder="1" applyAlignment="1">
      <alignment horizontal="right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 wrapText="1"/>
    </xf>
    <xf numFmtId="3" fontId="38" fillId="0" borderId="18" xfId="0" applyNumberFormat="1" applyFont="1" applyBorder="1" applyAlignment="1">
      <alignment horizontal="right" vertical="top" wrapText="1"/>
    </xf>
    <xf numFmtId="3" fontId="38" fillId="0" borderId="20" xfId="0" applyNumberFormat="1" applyFont="1" applyBorder="1" applyAlignment="1">
      <alignment horizontal="right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left" vertical="top" wrapText="1"/>
    </xf>
    <xf numFmtId="3" fontId="38" fillId="0" borderId="34" xfId="0" applyNumberFormat="1" applyFont="1" applyBorder="1" applyAlignment="1">
      <alignment horizontal="right" vertical="top" wrapText="1"/>
    </xf>
    <xf numFmtId="3" fontId="38" fillId="0" borderId="42" xfId="0" applyNumberFormat="1" applyFont="1" applyBorder="1" applyAlignment="1">
      <alignment horizontal="right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3" fontId="18" fillId="0" borderId="20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3" fontId="20" fillId="0" borderId="20" xfId="0" applyNumberFormat="1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left" vertical="top" wrapText="1"/>
    </xf>
    <xf numFmtId="3" fontId="20" fillId="0" borderId="42" xfId="0" applyNumberFormat="1" applyFont="1" applyBorder="1" applyAlignment="1">
      <alignment horizontal="right" vertical="top" wrapText="1"/>
    </xf>
    <xf numFmtId="0" fontId="18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8" fillId="24" borderId="40" xfId="0" applyFont="1" applyFill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0" fillId="24" borderId="26" xfId="0" applyFont="1" applyFill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Border="1" applyAlignment="1">
      <alignment horizontal="right" vertical="top" wrapText="1"/>
    </xf>
    <xf numFmtId="3" fontId="18" fillId="0" borderId="18" xfId="0" applyNumberFormat="1" applyFont="1" applyBorder="1" applyAlignment="1">
      <alignment horizontal="right" vertical="top" wrapText="1"/>
    </xf>
    <xf numFmtId="3" fontId="20" fillId="0" borderId="18" xfId="0" applyNumberFormat="1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3" fontId="20" fillId="0" borderId="34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33" xfId="0" applyFont="1" applyFill="1" applyBorder="1" applyAlignment="1">
      <alignment horizontal="center" vertical="top" wrapText="1"/>
    </xf>
    <xf numFmtId="0" fontId="20" fillId="24" borderId="25" xfId="0" applyFont="1" applyFill="1" applyBorder="1" applyAlignment="1">
      <alignment horizontal="center" vertical="top" wrapText="1"/>
    </xf>
    <xf numFmtId="0" fontId="20" fillId="24" borderId="55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left" vertical="top" wrapText="1"/>
    </xf>
    <xf numFmtId="3" fontId="18" fillId="0" borderId="22" xfId="0" applyNumberFormat="1" applyFont="1" applyBorder="1" applyAlignment="1">
      <alignment horizontal="right" vertical="top" wrapText="1"/>
    </xf>
    <xf numFmtId="3" fontId="18" fillId="0" borderId="42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0" fontId="18" fillId="24" borderId="12" xfId="0" applyFont="1" applyFill="1" applyBorder="1" applyAlignment="1">
      <alignment horizontal="center" vertical="top" wrapText="1"/>
    </xf>
    <xf numFmtId="3" fontId="18" fillId="0" borderId="23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24" borderId="20" xfId="0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right" vertical="top" wrapText="1"/>
    </xf>
    <xf numFmtId="3" fontId="18" fillId="0" borderId="38" xfId="0" applyNumberFormat="1" applyFont="1" applyBorder="1" applyAlignment="1">
      <alignment horizontal="right" vertical="top" wrapText="1"/>
    </xf>
    <xf numFmtId="0" fontId="20" fillId="24" borderId="40" xfId="0" applyFont="1" applyFill="1" applyBorder="1" applyAlignment="1">
      <alignment horizontal="center" vertical="top" wrapText="1"/>
    </xf>
    <xf numFmtId="0" fontId="20" fillId="24" borderId="28" xfId="0" applyFont="1" applyFill="1" applyBorder="1" applyAlignment="1">
      <alignment horizontal="center" vertical="top" wrapText="1"/>
    </xf>
    <xf numFmtId="0" fontId="20" fillId="24" borderId="58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right" vertical="top" wrapText="1"/>
    </xf>
    <xf numFmtId="3" fontId="18" fillId="0" borderId="45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wrapText="1"/>
    </xf>
    <xf numFmtId="0" fontId="19" fillId="0" borderId="18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0" fillId="0" borderId="5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2" xfId="0" applyFont="1" applyBorder="1" applyAlignment="1">
      <alignment horizontal="right"/>
    </xf>
    <xf numFmtId="0" fontId="22" fillId="24" borderId="60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22" fillId="24" borderId="61" xfId="0" applyFont="1" applyFill="1" applyBorder="1" applyAlignment="1">
      <alignment horizontal="left"/>
    </xf>
    <xf numFmtId="0" fontId="22" fillId="24" borderId="62" xfId="0" applyFont="1" applyFill="1" applyBorder="1" applyAlignment="1">
      <alignment horizontal="left"/>
    </xf>
    <xf numFmtId="0" fontId="22" fillId="0" borderId="6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/>
    </xf>
    <xf numFmtId="0" fontId="20" fillId="0" borderId="6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2" fillId="0" borderId="67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63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66" xfId="56" applyFont="1" applyBorder="1" applyAlignment="1">
      <alignment horizontal="center" vertical="center" wrapText="1"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6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5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top" wrapText="1"/>
    </xf>
    <xf numFmtId="0" fontId="39" fillId="24" borderId="69" xfId="0" applyFont="1" applyFill="1" applyBorder="1" applyAlignment="1">
      <alignment/>
    </xf>
    <xf numFmtId="0" fontId="39" fillId="24" borderId="47" xfId="0" applyFont="1" applyFill="1" applyBorder="1" applyAlignment="1">
      <alignment/>
    </xf>
    <xf numFmtId="0" fontId="20" fillId="24" borderId="46" xfId="0" applyFont="1" applyFill="1" applyBorder="1" applyAlignment="1">
      <alignment horizontal="center" vertical="top" wrapText="1"/>
    </xf>
    <xf numFmtId="0" fontId="38" fillId="24" borderId="69" xfId="0" applyFont="1" applyFill="1" applyBorder="1" applyAlignment="1">
      <alignment/>
    </xf>
    <xf numFmtId="0" fontId="38" fillId="24" borderId="47" xfId="0" applyFont="1" applyFill="1" applyBorder="1" applyAlignment="1">
      <alignment/>
    </xf>
    <xf numFmtId="0" fontId="38" fillId="24" borderId="48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8" fillId="24" borderId="46" xfId="0" applyFont="1" applyFill="1" applyBorder="1" applyAlignment="1">
      <alignment horizontal="center" vertical="top" wrapText="1"/>
    </xf>
    <xf numFmtId="0" fontId="39" fillId="24" borderId="48" xfId="0" applyFont="1" applyFill="1" applyBorder="1" applyAlignment="1">
      <alignment/>
    </xf>
    <xf numFmtId="0" fontId="20" fillId="24" borderId="69" xfId="0" applyFont="1" applyFill="1" applyBorder="1" applyAlignment="1">
      <alignment/>
    </xf>
    <xf numFmtId="0" fontId="20" fillId="24" borderId="48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28125" style="1" customWidth="1"/>
    <col min="2" max="2" width="52.00390625" style="1" customWidth="1"/>
    <col min="3" max="6" width="15.7109375" style="1" customWidth="1"/>
    <col min="7" max="16384" width="9.140625" style="1" customWidth="1"/>
  </cols>
  <sheetData>
    <row r="1" spans="3:6" ht="28.5" customHeight="1">
      <c r="C1" s="460" t="s">
        <v>587</v>
      </c>
      <c r="D1" s="460"/>
      <c r="E1" s="460"/>
      <c r="F1" s="460"/>
    </row>
    <row r="2" spans="1:10" ht="30.75" customHeight="1">
      <c r="A2" s="472"/>
      <c r="B2" s="472"/>
      <c r="C2" s="472"/>
      <c r="D2" s="472"/>
      <c r="E2" s="74"/>
      <c r="F2" s="74"/>
      <c r="G2" s="74"/>
      <c r="H2" s="74"/>
      <c r="I2" s="74"/>
      <c r="J2" s="74"/>
    </row>
    <row r="3" spans="1:6" ht="30" customHeight="1">
      <c r="A3" s="459" t="s">
        <v>225</v>
      </c>
      <c r="B3" s="459"/>
      <c r="C3" s="459"/>
      <c r="D3" s="459"/>
      <c r="E3" s="459"/>
      <c r="F3" s="459"/>
    </row>
    <row r="4" spans="1:6" ht="30" customHeight="1">
      <c r="A4" s="459" t="s">
        <v>255</v>
      </c>
      <c r="B4" s="459"/>
      <c r="C4" s="459"/>
      <c r="D4" s="459"/>
      <c r="E4" s="459"/>
      <c r="F4" s="459"/>
    </row>
    <row r="5" spans="1:6" ht="30" customHeight="1" thickBot="1">
      <c r="A5" s="75"/>
      <c r="B5" s="75"/>
      <c r="C5" s="75"/>
      <c r="E5" s="461" t="s">
        <v>470</v>
      </c>
      <c r="F5" s="461"/>
    </row>
    <row r="6" spans="1:6" s="76" customFormat="1" ht="15.75" customHeight="1">
      <c r="A6" s="466" t="s">
        <v>196</v>
      </c>
      <c r="B6" s="467"/>
      <c r="C6" s="470" t="s">
        <v>292</v>
      </c>
      <c r="D6" s="471"/>
      <c r="E6" s="473" t="s">
        <v>318</v>
      </c>
      <c r="F6" s="457" t="s">
        <v>319</v>
      </c>
    </row>
    <row r="7" spans="1:11" ht="34.5" customHeight="1">
      <c r="A7" s="468"/>
      <c r="B7" s="469"/>
      <c r="C7" s="226" t="s">
        <v>17</v>
      </c>
      <c r="D7" s="226" t="s">
        <v>263</v>
      </c>
      <c r="E7" s="474"/>
      <c r="F7" s="458"/>
      <c r="I7" s="3"/>
      <c r="K7" s="3"/>
    </row>
    <row r="8" spans="1:6" ht="34.5" customHeight="1">
      <c r="A8" s="462" t="s">
        <v>197</v>
      </c>
      <c r="B8" s="463"/>
      <c r="C8" s="238">
        <f>SUM(C9:C12)</f>
        <v>25037</v>
      </c>
      <c r="D8" s="238">
        <f>SUM(D9:D12)</f>
        <v>34094</v>
      </c>
      <c r="E8" s="327">
        <f>SUM(E9:E12)</f>
        <v>33573</v>
      </c>
      <c r="F8" s="314">
        <f>E8/D8*100</f>
        <v>98.47187188361588</v>
      </c>
    </row>
    <row r="9" spans="1:6" ht="15.75">
      <c r="A9" s="219" t="s">
        <v>114</v>
      </c>
      <c r="B9" s="114" t="s">
        <v>115</v>
      </c>
      <c r="C9" s="77">
        <v>9563</v>
      </c>
      <c r="D9" s="323">
        <f>'3. bevétel jogcím'!H9</f>
        <v>19665</v>
      </c>
      <c r="E9" s="319">
        <f>'3. bevétel jogcím'!I9</f>
        <v>19586</v>
      </c>
      <c r="F9" s="328">
        <f aca="true" t="shared" si="0" ref="F9:F34">E9/D9*100</f>
        <v>99.59827103991864</v>
      </c>
    </row>
    <row r="10" spans="1:6" ht="15.75">
      <c r="A10" s="219" t="s">
        <v>128</v>
      </c>
      <c r="B10" s="114" t="s">
        <v>127</v>
      </c>
      <c r="C10" s="77">
        <v>10230</v>
      </c>
      <c r="D10" s="323">
        <f>'3. bevétel jogcím'!H14</f>
        <v>11820</v>
      </c>
      <c r="E10" s="319">
        <f>'3. bevétel jogcím'!I14</f>
        <v>11726</v>
      </c>
      <c r="F10" s="328">
        <f t="shared" si="0"/>
        <v>99.20473773265651</v>
      </c>
    </row>
    <row r="11" spans="1:6" ht="15.75">
      <c r="A11" s="219" t="s">
        <v>142</v>
      </c>
      <c r="B11" s="114" t="s">
        <v>143</v>
      </c>
      <c r="C11" s="77">
        <v>2354</v>
      </c>
      <c r="D11" s="323">
        <f>'3. bevétel jogcím'!H17</f>
        <v>2589</v>
      </c>
      <c r="E11" s="319">
        <f>'3. bevétel jogcím'!I17</f>
        <v>2251</v>
      </c>
      <c r="F11" s="328">
        <f t="shared" si="0"/>
        <v>86.9447663190421</v>
      </c>
    </row>
    <row r="12" spans="1:6" ht="15.75">
      <c r="A12" s="219" t="s">
        <v>153</v>
      </c>
      <c r="B12" s="115" t="s">
        <v>154</v>
      </c>
      <c r="C12" s="77">
        <v>2890</v>
      </c>
      <c r="D12" s="323">
        <f>'3. bevétel jogcím'!H27</f>
        <v>20</v>
      </c>
      <c r="E12" s="319">
        <f>'3. bevétel jogcím'!I27</f>
        <v>10</v>
      </c>
      <c r="F12" s="328">
        <f t="shared" si="0"/>
        <v>50</v>
      </c>
    </row>
    <row r="13" spans="1:6" ht="30" customHeight="1">
      <c r="A13" s="186" t="s">
        <v>198</v>
      </c>
      <c r="B13" s="239"/>
      <c r="C13" s="240">
        <f>SUM(C14:C16)</f>
        <v>13550</v>
      </c>
      <c r="D13" s="240">
        <f>SUM(D14:D16)</f>
        <v>18832</v>
      </c>
      <c r="E13" s="320">
        <f>SUM(E14:E16)</f>
        <v>7672</v>
      </c>
      <c r="F13" s="314">
        <f t="shared" si="0"/>
        <v>40.739167374681394</v>
      </c>
    </row>
    <row r="14" spans="1:6" ht="15.75">
      <c r="A14" s="219" t="s">
        <v>208</v>
      </c>
      <c r="B14" s="82" t="s">
        <v>209</v>
      </c>
      <c r="C14" s="77">
        <v>0</v>
      </c>
      <c r="D14" s="323">
        <f>'3. bevétel jogcím'!H12</f>
        <v>7477</v>
      </c>
      <c r="E14" s="319">
        <f>'3. bevétel jogcím'!I12</f>
        <v>7477</v>
      </c>
      <c r="F14" s="328">
        <f t="shared" si="0"/>
        <v>100</v>
      </c>
    </row>
    <row r="15" spans="1:6" ht="15.75" customHeight="1">
      <c r="A15" s="219" t="s">
        <v>149</v>
      </c>
      <c r="B15" s="114" t="s">
        <v>150</v>
      </c>
      <c r="C15" s="79">
        <v>13500</v>
      </c>
      <c r="D15" s="323">
        <f>'3. bevétel jogcím'!H25</f>
        <v>11155</v>
      </c>
      <c r="E15" s="319">
        <f>'3. bevétel jogcím'!I25</f>
        <v>0</v>
      </c>
      <c r="F15" s="328">
        <f t="shared" si="0"/>
        <v>0</v>
      </c>
    </row>
    <row r="16" spans="1:6" ht="15.75" customHeight="1">
      <c r="A16" s="219" t="s">
        <v>157</v>
      </c>
      <c r="B16" s="114" t="s">
        <v>210</v>
      </c>
      <c r="C16" s="79">
        <v>50</v>
      </c>
      <c r="D16" s="323">
        <f>'3. bevétel jogcím'!H29</f>
        <v>200</v>
      </c>
      <c r="E16" s="319">
        <f>'3. bevétel jogcím'!I29</f>
        <v>195</v>
      </c>
      <c r="F16" s="328">
        <f t="shared" si="0"/>
        <v>97.5</v>
      </c>
    </row>
    <row r="17" spans="1:6" ht="15.75" customHeight="1">
      <c r="A17" s="220"/>
      <c r="B17" s="114"/>
      <c r="C17" s="79"/>
      <c r="D17" s="324"/>
      <c r="E17" s="321"/>
      <c r="F17" s="328"/>
    </row>
    <row r="18" spans="1:6" ht="15.75" customHeight="1">
      <c r="A18" s="186" t="s">
        <v>160</v>
      </c>
      <c r="B18" s="190"/>
      <c r="C18" s="240">
        <f>SUM(C19)</f>
        <v>8238</v>
      </c>
      <c r="D18" s="240">
        <f>SUM(D19)</f>
        <v>16852</v>
      </c>
      <c r="E18" s="320">
        <f>SUM(E19)</f>
        <v>16852</v>
      </c>
      <c r="F18" s="314">
        <f t="shared" si="0"/>
        <v>100</v>
      </c>
    </row>
    <row r="19" spans="1:6" ht="15.75" customHeight="1">
      <c r="A19" s="219" t="s">
        <v>159</v>
      </c>
      <c r="B19" s="114" t="s">
        <v>160</v>
      </c>
      <c r="C19" s="79">
        <v>8238</v>
      </c>
      <c r="D19" s="323">
        <f>'3. bevétel jogcím'!H31</f>
        <v>16852</v>
      </c>
      <c r="E19" s="319">
        <f>'3. bevétel jogcím'!I31</f>
        <v>16852</v>
      </c>
      <c r="F19" s="328">
        <f t="shared" si="0"/>
        <v>100</v>
      </c>
    </row>
    <row r="20" spans="1:6" ht="30" customHeight="1">
      <c r="A20" s="221" t="s">
        <v>199</v>
      </c>
      <c r="B20" s="80"/>
      <c r="C20" s="81">
        <f>SUM(C8+C13+C18)</f>
        <v>46825</v>
      </c>
      <c r="D20" s="81">
        <f>SUM(D8+D13+D18)</f>
        <v>69778</v>
      </c>
      <c r="E20" s="325">
        <f>SUM(E8+E13+E18)</f>
        <v>58097</v>
      </c>
      <c r="F20" s="328">
        <f t="shared" si="0"/>
        <v>83.25976668864112</v>
      </c>
    </row>
    <row r="21" spans="1:11" ht="30" customHeight="1">
      <c r="A21" s="464" t="s">
        <v>200</v>
      </c>
      <c r="B21" s="465"/>
      <c r="C21" s="241">
        <f>SUM(C22:C26)</f>
        <v>28163</v>
      </c>
      <c r="D21" s="241">
        <f>SUM(D22:D26)</f>
        <v>33036</v>
      </c>
      <c r="E21" s="326">
        <f>SUM(E22:E26)</f>
        <v>31255</v>
      </c>
      <c r="F21" s="329">
        <f t="shared" si="0"/>
        <v>94.60891149049522</v>
      </c>
      <c r="K21" s="3"/>
    </row>
    <row r="22" spans="1:6" ht="15.75">
      <c r="A22" s="219" t="s">
        <v>25</v>
      </c>
      <c r="B22" s="117" t="s">
        <v>201</v>
      </c>
      <c r="C22" s="77">
        <v>10368</v>
      </c>
      <c r="D22" s="323">
        <f>'5.kiadás'!H10+'5.kiadás'!H72+'5.kiadás'!H216+'5.kiadás'!H244</f>
        <v>10853</v>
      </c>
      <c r="E22" s="319">
        <f>'5.kiadás'!I10+'5.kiadás'!I72+'5.kiadás'!I216+'5.kiadás'!I244</f>
        <v>10582</v>
      </c>
      <c r="F22" s="328">
        <f t="shared" si="0"/>
        <v>97.5029945637151</v>
      </c>
    </row>
    <row r="23" spans="1:6" ht="15.75">
      <c r="A23" s="219" t="s">
        <v>38</v>
      </c>
      <c r="B23" s="82" t="s">
        <v>204</v>
      </c>
      <c r="C23" s="77">
        <v>2282</v>
      </c>
      <c r="D23" s="323">
        <f>'5.kiadás'!H16+'5.kiadás'!H82+'5.kiadás'!H220+'5.kiadás'!H248</f>
        <v>2602</v>
      </c>
      <c r="E23" s="319">
        <f>'5.kiadás'!I16+'5.kiadás'!I82+'5.kiadás'!I220+'5.kiadás'!I248</f>
        <v>2483</v>
      </c>
      <c r="F23" s="328">
        <f t="shared" si="0"/>
        <v>95.42659492697925</v>
      </c>
    </row>
    <row r="24" spans="1:6" ht="15.75">
      <c r="A24" s="219" t="s">
        <v>40</v>
      </c>
      <c r="B24" s="114" t="s">
        <v>41</v>
      </c>
      <c r="C24" s="77">
        <v>10401</v>
      </c>
      <c r="D24" s="323">
        <f>'5.kiadás'!H20+'5.kiadás'!H86+'5.kiadás'!H116+'5.kiadás'!H129+'5.kiadás'!H141+'5.kiadás'!H152+'5.kiadás'!H204+'5.kiadás'!H222+'5.kiadás'!H250</f>
        <v>11054</v>
      </c>
      <c r="E24" s="319">
        <f>'5.kiadás'!I20+'5.kiadás'!I86+'5.kiadás'!I116+'5.kiadás'!I129+'5.kiadás'!I141+'5.kiadás'!I152+'5.kiadás'!I204+'5.kiadás'!I222+'5.kiadás'!I250</f>
        <v>10139</v>
      </c>
      <c r="F24" s="328">
        <f t="shared" si="0"/>
        <v>91.72245341053012</v>
      </c>
    </row>
    <row r="25" spans="1:6" ht="15.75">
      <c r="A25" s="219" t="s">
        <v>81</v>
      </c>
      <c r="B25" s="117" t="s">
        <v>205</v>
      </c>
      <c r="C25" s="77">
        <v>555</v>
      </c>
      <c r="D25" s="323">
        <f>'5.kiadás'!H176+'5.kiadás'!H171+'5.kiadás'!H166</f>
        <v>638</v>
      </c>
      <c r="E25" s="319">
        <f>'5.kiadás'!I176+'5.kiadás'!I171+'5.kiadás'!I166</f>
        <v>524</v>
      </c>
      <c r="F25" s="328">
        <f t="shared" si="0"/>
        <v>82.13166144200626</v>
      </c>
    </row>
    <row r="26" spans="1:6" ht="15.75">
      <c r="A26" s="219" t="s">
        <v>95</v>
      </c>
      <c r="B26" s="117" t="s">
        <v>96</v>
      </c>
      <c r="C26" s="77">
        <v>4557</v>
      </c>
      <c r="D26" s="323">
        <f>'5.kiadás'!H48+'5.kiadás'!H161+'5.kiadás'!H187+'5.kiadás'!H192+'5.kiadás'!H196+'5.kiadás'!H200+'5.kiadás'!H258+'5.kiadás'!H263+'5.kiadás'!H268</f>
        <v>7889</v>
      </c>
      <c r="E26" s="319">
        <f>'5.kiadás'!I48+'5.kiadás'!I161+'5.kiadás'!I187+'5.kiadás'!I192+'5.kiadás'!I196+'5.kiadás'!I200+'5.kiadás'!I258+'5.kiadás'!I263+'5.kiadás'!I268</f>
        <v>7527</v>
      </c>
      <c r="F26" s="328">
        <f t="shared" si="0"/>
        <v>95.41133223475727</v>
      </c>
    </row>
    <row r="27" spans="1:6" ht="30" customHeight="1">
      <c r="A27" s="242" t="s">
        <v>202</v>
      </c>
      <c r="B27" s="243"/>
      <c r="C27" s="240">
        <f>SUM(C28:C30)</f>
        <v>18662</v>
      </c>
      <c r="D27" s="240">
        <f>SUM(D28:D30)</f>
        <v>27893</v>
      </c>
      <c r="E27" s="320">
        <f>SUM(E28:E30)</f>
        <v>9740</v>
      </c>
      <c r="F27" s="314">
        <f t="shared" si="0"/>
        <v>34.91915534363461</v>
      </c>
    </row>
    <row r="28" spans="1:6" ht="15.75">
      <c r="A28" s="222" t="s">
        <v>102</v>
      </c>
      <c r="B28" s="117" t="s">
        <v>103</v>
      </c>
      <c r="C28" s="79">
        <v>18510</v>
      </c>
      <c r="D28" s="323">
        <f>'5.kiadás'!H147+'5.kiadás'!H107</f>
        <v>27446</v>
      </c>
      <c r="E28" s="319">
        <f>'5.kiadás'!I147+'5.kiadás'!I107</f>
        <v>9446</v>
      </c>
      <c r="F28" s="328">
        <f t="shared" si="0"/>
        <v>34.41667273919697</v>
      </c>
    </row>
    <row r="29" spans="1:6" ht="15.75">
      <c r="A29" s="222" t="s">
        <v>108</v>
      </c>
      <c r="B29" s="117" t="s">
        <v>109</v>
      </c>
      <c r="C29" s="79">
        <v>0</v>
      </c>
      <c r="D29" s="323">
        <f>'5.kiadás'!H111</f>
        <v>295</v>
      </c>
      <c r="E29" s="319">
        <f>'5.kiadás'!I111</f>
        <v>294</v>
      </c>
      <c r="F29" s="328">
        <f t="shared" si="0"/>
        <v>99.66101694915255</v>
      </c>
    </row>
    <row r="30" spans="1:6" ht="15.75">
      <c r="A30" s="219" t="s">
        <v>113</v>
      </c>
      <c r="B30" s="82" t="s">
        <v>110</v>
      </c>
      <c r="C30" s="79">
        <v>152</v>
      </c>
      <c r="D30" s="323">
        <f>'5.kiadás'!H60</f>
        <v>152</v>
      </c>
      <c r="E30" s="319">
        <f>'5.kiadás'!I60</f>
        <v>0</v>
      </c>
      <c r="F30" s="328">
        <f t="shared" si="0"/>
        <v>0</v>
      </c>
    </row>
    <row r="31" spans="1:6" ht="15.75">
      <c r="A31" s="219"/>
      <c r="B31" s="82"/>
      <c r="C31" s="79"/>
      <c r="D31" s="324"/>
      <c r="E31" s="321"/>
      <c r="F31" s="328"/>
    </row>
    <row r="32" spans="1:6" ht="15.75">
      <c r="A32" s="186" t="s">
        <v>206</v>
      </c>
      <c r="B32" s="244"/>
      <c r="C32" s="240">
        <f>SUM(C33)</f>
        <v>0</v>
      </c>
      <c r="D32" s="240">
        <f>SUM(D33)</f>
        <v>8849</v>
      </c>
      <c r="E32" s="320">
        <f>SUM(E33)</f>
        <v>8849</v>
      </c>
      <c r="F32" s="314">
        <f t="shared" si="0"/>
        <v>100</v>
      </c>
    </row>
    <row r="33" spans="1:6" ht="15.75">
      <c r="A33" s="219" t="s">
        <v>207</v>
      </c>
      <c r="B33" s="82" t="s">
        <v>206</v>
      </c>
      <c r="C33" s="79">
        <v>0</v>
      </c>
      <c r="D33" s="323">
        <f>'5.kiadás'!H68+'5.kiadás'!H63</f>
        <v>8849</v>
      </c>
      <c r="E33" s="319">
        <f>'5.kiadás'!I68+'5.kiadás'!I63</f>
        <v>8849</v>
      </c>
      <c r="F33" s="328">
        <f t="shared" si="0"/>
        <v>100</v>
      </c>
    </row>
    <row r="34" spans="1:6" ht="30" customHeight="1" thickBot="1">
      <c r="A34" s="223" t="s">
        <v>203</v>
      </c>
      <c r="B34" s="224"/>
      <c r="C34" s="225">
        <f>SUM(C21+C27+C32)</f>
        <v>46825</v>
      </c>
      <c r="D34" s="225">
        <f>SUM(D21+D27+D32)</f>
        <v>69778</v>
      </c>
      <c r="E34" s="322">
        <f>SUM(E21+E27+E32)</f>
        <v>49844</v>
      </c>
      <c r="F34" s="330">
        <f t="shared" si="0"/>
        <v>71.43225658517011</v>
      </c>
    </row>
    <row r="35" ht="30" customHeight="1"/>
  </sheetData>
  <sheetProtection/>
  <mergeCells count="11">
    <mergeCell ref="A21:B21"/>
    <mergeCell ref="A6:B7"/>
    <mergeCell ref="C6:D6"/>
    <mergeCell ref="A2:D2"/>
    <mergeCell ref="E6:E7"/>
    <mergeCell ref="F6:F7"/>
    <mergeCell ref="A3:F3"/>
    <mergeCell ref="A4:F4"/>
    <mergeCell ref="C1:F1"/>
    <mergeCell ref="E5:F5"/>
    <mergeCell ref="A8:B8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00390625" style="0" customWidth="1"/>
    <col min="2" max="2" width="39.28125" style="0" customWidth="1"/>
    <col min="3" max="3" width="12.7109375" style="0" customWidth="1"/>
    <col min="4" max="4" width="14.57421875" style="0" customWidth="1"/>
    <col min="5" max="5" width="14.421875" style="0" customWidth="1"/>
  </cols>
  <sheetData>
    <row r="1" spans="2:5" ht="21" customHeight="1">
      <c r="B1" s="460" t="s">
        <v>596</v>
      </c>
      <c r="C1" s="460"/>
      <c r="D1" s="460"/>
      <c r="E1" s="460"/>
    </row>
    <row r="2" ht="19.5" customHeight="1"/>
    <row r="3" spans="1:5" ht="19.5" customHeight="1">
      <c r="A3" s="459" t="s">
        <v>225</v>
      </c>
      <c r="B3" s="459"/>
      <c r="C3" s="459"/>
      <c r="D3" s="459"/>
      <c r="E3" s="459"/>
    </row>
    <row r="4" ht="19.5" customHeight="1"/>
    <row r="5" ht="19.5" customHeight="1" thickBot="1"/>
    <row r="6" spans="1:5" ht="21.75" customHeight="1">
      <c r="A6" s="517" t="s">
        <v>337</v>
      </c>
      <c r="B6" s="518"/>
      <c r="C6" s="518"/>
      <c r="D6" s="518"/>
      <c r="E6" s="519"/>
    </row>
    <row r="7" spans="1:5" ht="31.5">
      <c r="A7" s="384" t="s">
        <v>338</v>
      </c>
      <c r="B7" s="385" t="s">
        <v>196</v>
      </c>
      <c r="C7" s="385" t="s">
        <v>339</v>
      </c>
      <c r="D7" s="386" t="s">
        <v>340</v>
      </c>
      <c r="E7" s="387" t="s">
        <v>341</v>
      </c>
    </row>
    <row r="8" spans="1:5" ht="15.75">
      <c r="A8" s="388">
        <v>1</v>
      </c>
      <c r="B8" s="389">
        <v>2</v>
      </c>
      <c r="C8" s="389">
        <v>3</v>
      </c>
      <c r="D8" s="389">
        <v>4</v>
      </c>
      <c r="E8" s="390">
        <v>5</v>
      </c>
    </row>
    <row r="9" spans="1:7" ht="19.5" customHeight="1">
      <c r="A9" s="391" t="s">
        <v>342</v>
      </c>
      <c r="B9" s="392" t="s">
        <v>343</v>
      </c>
      <c r="C9" s="393">
        <v>131</v>
      </c>
      <c r="D9" s="393">
        <v>-131</v>
      </c>
      <c r="E9" s="394">
        <v>0</v>
      </c>
      <c r="G9" s="382"/>
    </row>
    <row r="10" spans="1:5" ht="20.25" customHeight="1">
      <c r="A10" s="395" t="s">
        <v>344</v>
      </c>
      <c r="B10" s="396" t="s">
        <v>345</v>
      </c>
      <c r="C10" s="397">
        <v>131</v>
      </c>
      <c r="D10" s="397">
        <v>-131</v>
      </c>
      <c r="E10" s="398">
        <v>0</v>
      </c>
    </row>
    <row r="11" spans="1:5" ht="28.5" customHeight="1">
      <c r="A11" s="391" t="s">
        <v>346</v>
      </c>
      <c r="B11" s="392" t="s">
        <v>347</v>
      </c>
      <c r="C11" s="393">
        <v>364426</v>
      </c>
      <c r="D11" s="393">
        <v>103208</v>
      </c>
      <c r="E11" s="394">
        <v>467634</v>
      </c>
    </row>
    <row r="12" spans="1:5" ht="27" customHeight="1">
      <c r="A12" s="391" t="s">
        <v>348</v>
      </c>
      <c r="B12" s="392" t="s">
        <v>349</v>
      </c>
      <c r="C12" s="393">
        <v>18</v>
      </c>
      <c r="D12" s="393">
        <v>7143</v>
      </c>
      <c r="E12" s="394">
        <v>7161</v>
      </c>
    </row>
    <row r="13" spans="1:5" ht="22.5" customHeight="1">
      <c r="A13" s="395" t="s">
        <v>350</v>
      </c>
      <c r="B13" s="396" t="s">
        <v>351</v>
      </c>
      <c r="C13" s="397">
        <v>364444</v>
      </c>
      <c r="D13" s="397">
        <v>110351</v>
      </c>
      <c r="E13" s="398">
        <v>474795</v>
      </c>
    </row>
    <row r="14" spans="1:5" ht="28.5" customHeight="1">
      <c r="A14" s="391" t="s">
        <v>352</v>
      </c>
      <c r="B14" s="392" t="s">
        <v>353</v>
      </c>
      <c r="C14" s="393">
        <v>10</v>
      </c>
      <c r="D14" s="393">
        <v>0</v>
      </c>
      <c r="E14" s="394">
        <v>10</v>
      </c>
    </row>
    <row r="15" spans="1:5" ht="26.25" customHeight="1">
      <c r="A15" s="391" t="s">
        <v>354</v>
      </c>
      <c r="B15" s="392" t="s">
        <v>355</v>
      </c>
      <c r="C15" s="393">
        <v>10</v>
      </c>
      <c r="D15" s="393">
        <v>-10</v>
      </c>
      <c r="E15" s="394">
        <v>0</v>
      </c>
    </row>
    <row r="16" spans="1:5" ht="16.5" customHeight="1">
      <c r="A16" s="391" t="s">
        <v>356</v>
      </c>
      <c r="B16" s="392" t="s">
        <v>357</v>
      </c>
      <c r="C16" s="393">
        <v>0</v>
      </c>
      <c r="D16" s="393">
        <v>10</v>
      </c>
      <c r="E16" s="394">
        <v>10</v>
      </c>
    </row>
    <row r="17" spans="1:5" ht="28.5" customHeight="1">
      <c r="A17" s="395" t="s">
        <v>358</v>
      </c>
      <c r="B17" s="396" t="s">
        <v>359</v>
      </c>
      <c r="C17" s="397">
        <v>10</v>
      </c>
      <c r="D17" s="397">
        <v>0</v>
      </c>
      <c r="E17" s="398">
        <v>10</v>
      </c>
    </row>
    <row r="18" spans="1:5" ht="30" customHeight="1">
      <c r="A18" s="391" t="s">
        <v>360</v>
      </c>
      <c r="B18" s="392" t="s">
        <v>361</v>
      </c>
      <c r="C18" s="393">
        <v>164325</v>
      </c>
      <c r="D18" s="393">
        <v>-6523</v>
      </c>
      <c r="E18" s="394">
        <v>157802</v>
      </c>
    </row>
    <row r="19" spans="1:5" ht="15.75" customHeight="1">
      <c r="A19" s="391" t="s">
        <v>362</v>
      </c>
      <c r="B19" s="392" t="s">
        <v>363</v>
      </c>
      <c r="C19" s="393">
        <v>164325</v>
      </c>
      <c r="D19" s="393">
        <v>-6523</v>
      </c>
      <c r="E19" s="394">
        <v>157802</v>
      </c>
    </row>
    <row r="20" spans="1:5" ht="28.5" customHeight="1">
      <c r="A20" s="395" t="s">
        <v>364</v>
      </c>
      <c r="B20" s="396" t="s">
        <v>365</v>
      </c>
      <c r="C20" s="397">
        <v>164325</v>
      </c>
      <c r="D20" s="397">
        <v>-6523</v>
      </c>
      <c r="E20" s="398">
        <v>157802</v>
      </c>
    </row>
    <row r="21" spans="1:5" ht="45.75" customHeight="1">
      <c r="A21" s="395" t="s">
        <v>366</v>
      </c>
      <c r="B21" s="396" t="s">
        <v>367</v>
      </c>
      <c r="C21" s="397">
        <v>528910</v>
      </c>
      <c r="D21" s="397">
        <v>103697</v>
      </c>
      <c r="E21" s="398">
        <v>632607</v>
      </c>
    </row>
    <row r="22" spans="1:5" ht="18.75" customHeight="1">
      <c r="A22" s="391" t="s">
        <v>368</v>
      </c>
      <c r="B22" s="392" t="s">
        <v>369</v>
      </c>
      <c r="C22" s="393">
        <v>27</v>
      </c>
      <c r="D22" s="393">
        <v>345</v>
      </c>
      <c r="E22" s="394">
        <v>372</v>
      </c>
    </row>
    <row r="23" spans="1:5" ht="29.25" customHeight="1">
      <c r="A23" s="395" t="s">
        <v>370</v>
      </c>
      <c r="B23" s="396" t="s">
        <v>371</v>
      </c>
      <c r="C23" s="397">
        <v>27</v>
      </c>
      <c r="D23" s="397">
        <v>345</v>
      </c>
      <c r="E23" s="398">
        <v>372</v>
      </c>
    </row>
    <row r="24" spans="1:5" ht="19.5" customHeight="1">
      <c r="A24" s="391" t="s">
        <v>372</v>
      </c>
      <c r="B24" s="392" t="s">
        <v>373</v>
      </c>
      <c r="C24" s="393">
        <v>8211</v>
      </c>
      <c r="D24" s="393">
        <v>62</v>
      </c>
      <c r="E24" s="394">
        <v>8273</v>
      </c>
    </row>
    <row r="25" spans="1:5" ht="19.5" customHeight="1">
      <c r="A25" s="395" t="s">
        <v>374</v>
      </c>
      <c r="B25" s="396" t="s">
        <v>375</v>
      </c>
      <c r="C25" s="397">
        <v>8211</v>
      </c>
      <c r="D25" s="397">
        <v>62</v>
      </c>
      <c r="E25" s="398">
        <v>8273</v>
      </c>
    </row>
    <row r="26" spans="1:5" ht="18" customHeight="1">
      <c r="A26" s="395" t="s">
        <v>376</v>
      </c>
      <c r="B26" s="396" t="s">
        <v>377</v>
      </c>
      <c r="C26" s="397">
        <v>8238</v>
      </c>
      <c r="D26" s="397">
        <v>407</v>
      </c>
      <c r="E26" s="398">
        <v>8645</v>
      </c>
    </row>
    <row r="27" spans="1:5" ht="45.75" customHeight="1">
      <c r="A27" s="391" t="s">
        <v>378</v>
      </c>
      <c r="B27" s="392" t="s">
        <v>379</v>
      </c>
      <c r="C27" s="393">
        <v>759</v>
      </c>
      <c r="D27" s="393">
        <v>356</v>
      </c>
      <c r="E27" s="394">
        <v>1115</v>
      </c>
    </row>
    <row r="28" spans="1:5" ht="30.75" customHeight="1">
      <c r="A28" s="391" t="s">
        <v>380</v>
      </c>
      <c r="B28" s="392" t="s">
        <v>381</v>
      </c>
      <c r="C28" s="393">
        <v>759</v>
      </c>
      <c r="D28" s="393">
        <v>356</v>
      </c>
      <c r="E28" s="394">
        <v>1115</v>
      </c>
    </row>
    <row r="29" spans="1:5" ht="42" customHeight="1">
      <c r="A29" s="391" t="s">
        <v>382</v>
      </c>
      <c r="B29" s="392" t="s">
        <v>383</v>
      </c>
      <c r="C29" s="393">
        <v>230</v>
      </c>
      <c r="D29" s="393">
        <v>62</v>
      </c>
      <c r="E29" s="394">
        <v>292</v>
      </c>
    </row>
    <row r="30" spans="1:5" ht="57" customHeight="1">
      <c r="A30" s="391" t="s">
        <v>384</v>
      </c>
      <c r="B30" s="392" t="s">
        <v>385</v>
      </c>
      <c r="C30" s="393">
        <v>0</v>
      </c>
      <c r="D30" s="393">
        <v>189</v>
      </c>
      <c r="E30" s="394">
        <v>189</v>
      </c>
    </row>
    <row r="31" spans="1:5" ht="27.75" customHeight="1">
      <c r="A31" s="391" t="s">
        <v>386</v>
      </c>
      <c r="B31" s="392" t="s">
        <v>387</v>
      </c>
      <c r="C31" s="393">
        <v>230</v>
      </c>
      <c r="D31" s="393">
        <v>-127</v>
      </c>
      <c r="E31" s="394">
        <v>103</v>
      </c>
    </row>
    <row r="32" spans="1:5" ht="30.75" customHeight="1">
      <c r="A32" s="395" t="s">
        <v>388</v>
      </c>
      <c r="B32" s="396" t="s">
        <v>389</v>
      </c>
      <c r="C32" s="397">
        <v>989</v>
      </c>
      <c r="D32" s="397">
        <v>418</v>
      </c>
      <c r="E32" s="398">
        <v>1407</v>
      </c>
    </row>
    <row r="33" spans="1:5" ht="42.75" customHeight="1">
      <c r="A33" s="391" t="s">
        <v>390</v>
      </c>
      <c r="B33" s="392" t="s">
        <v>391</v>
      </c>
      <c r="C33" s="393">
        <v>0</v>
      </c>
      <c r="D33" s="393">
        <v>127</v>
      </c>
      <c r="E33" s="394">
        <v>127</v>
      </c>
    </row>
    <row r="34" spans="1:5" ht="57" customHeight="1">
      <c r="A34" s="391" t="s">
        <v>392</v>
      </c>
      <c r="B34" s="392" t="s">
        <v>393</v>
      </c>
      <c r="C34" s="393">
        <v>0</v>
      </c>
      <c r="D34" s="393">
        <v>127</v>
      </c>
      <c r="E34" s="394">
        <v>127</v>
      </c>
    </row>
    <row r="35" spans="1:5" ht="30.75" customHeight="1">
      <c r="A35" s="395" t="s">
        <v>394</v>
      </c>
      <c r="B35" s="396" t="s">
        <v>395</v>
      </c>
      <c r="C35" s="397">
        <v>0</v>
      </c>
      <c r="D35" s="397">
        <v>127</v>
      </c>
      <c r="E35" s="398">
        <v>127</v>
      </c>
    </row>
    <row r="36" spans="1:5" ht="15.75" customHeight="1">
      <c r="A36" s="391" t="s">
        <v>396</v>
      </c>
      <c r="B36" s="392" t="s">
        <v>397</v>
      </c>
      <c r="C36" s="393">
        <v>0</v>
      </c>
      <c r="D36" s="393">
        <v>20</v>
      </c>
      <c r="E36" s="394">
        <v>20</v>
      </c>
    </row>
    <row r="37" spans="1:5" ht="30.75" customHeight="1">
      <c r="A37" s="395" t="s">
        <v>398</v>
      </c>
      <c r="B37" s="396" t="s">
        <v>399</v>
      </c>
      <c r="C37" s="397">
        <v>0</v>
      </c>
      <c r="D37" s="397">
        <v>20</v>
      </c>
      <c r="E37" s="398">
        <v>20</v>
      </c>
    </row>
    <row r="38" spans="1:5" ht="18" customHeight="1">
      <c r="A38" s="395" t="s">
        <v>400</v>
      </c>
      <c r="B38" s="396" t="s">
        <v>401</v>
      </c>
      <c r="C38" s="397">
        <v>989</v>
      </c>
      <c r="D38" s="397">
        <v>565</v>
      </c>
      <c r="E38" s="398">
        <v>1554</v>
      </c>
    </row>
    <row r="39" spans="1:5" ht="27.75" customHeight="1">
      <c r="A39" s="391" t="s">
        <v>402</v>
      </c>
      <c r="B39" s="392" t="s">
        <v>403</v>
      </c>
      <c r="C39" s="393">
        <v>610</v>
      </c>
      <c r="D39" s="393">
        <v>-40</v>
      </c>
      <c r="E39" s="394">
        <v>570</v>
      </c>
    </row>
    <row r="40" spans="1:5" ht="30.75" customHeight="1">
      <c r="A40" s="395" t="s">
        <v>404</v>
      </c>
      <c r="B40" s="396" t="s">
        <v>405</v>
      </c>
      <c r="C40" s="397">
        <v>610</v>
      </c>
      <c r="D40" s="397">
        <v>-40</v>
      </c>
      <c r="E40" s="398">
        <v>570</v>
      </c>
    </row>
    <row r="41" spans="1:5" ht="29.25" customHeight="1">
      <c r="A41" s="391" t="s">
        <v>406</v>
      </c>
      <c r="B41" s="392" t="s">
        <v>407</v>
      </c>
      <c r="C41" s="393">
        <v>446</v>
      </c>
      <c r="D41" s="393">
        <v>-446</v>
      </c>
      <c r="E41" s="394">
        <v>0</v>
      </c>
    </row>
    <row r="42" spans="1:5" ht="31.5" customHeight="1">
      <c r="A42" s="395" t="s">
        <v>408</v>
      </c>
      <c r="B42" s="396" t="s">
        <v>409</v>
      </c>
      <c r="C42" s="397">
        <v>446</v>
      </c>
      <c r="D42" s="397">
        <v>-446</v>
      </c>
      <c r="E42" s="398">
        <v>0</v>
      </c>
    </row>
    <row r="43" spans="1:5" ht="21" customHeight="1">
      <c r="A43" s="395" t="s">
        <v>410</v>
      </c>
      <c r="B43" s="396" t="s">
        <v>411</v>
      </c>
      <c r="C43" s="397">
        <v>539193</v>
      </c>
      <c r="D43" s="397">
        <v>104183</v>
      </c>
      <c r="E43" s="398">
        <v>643376</v>
      </c>
    </row>
    <row r="44" spans="1:5" ht="21" customHeight="1">
      <c r="A44" s="391" t="s">
        <v>412</v>
      </c>
      <c r="B44" s="392" t="s">
        <v>413</v>
      </c>
      <c r="C44" s="393">
        <v>686084</v>
      </c>
      <c r="D44" s="393">
        <v>0</v>
      </c>
      <c r="E44" s="394">
        <v>686084</v>
      </c>
    </row>
    <row r="45" spans="1:5" ht="29.25" customHeight="1">
      <c r="A45" s="391" t="s">
        <v>414</v>
      </c>
      <c r="B45" s="392" t="s">
        <v>415</v>
      </c>
      <c r="C45" s="393">
        <v>5301</v>
      </c>
      <c r="D45" s="393">
        <v>0</v>
      </c>
      <c r="E45" s="394">
        <v>5301</v>
      </c>
    </row>
    <row r="46" spans="1:5" ht="18.75" customHeight="1">
      <c r="A46" s="391" t="s">
        <v>416</v>
      </c>
      <c r="B46" s="392" t="s">
        <v>417</v>
      </c>
      <c r="C46" s="393">
        <v>-138421</v>
      </c>
      <c r="D46" s="393">
        <v>-15655</v>
      </c>
      <c r="E46" s="394">
        <v>-154076</v>
      </c>
    </row>
    <row r="47" spans="1:5" ht="19.5" customHeight="1">
      <c r="A47" s="391" t="s">
        <v>418</v>
      </c>
      <c r="B47" s="392" t="s">
        <v>419</v>
      </c>
      <c r="C47" s="393">
        <v>-15655</v>
      </c>
      <c r="D47" s="393">
        <v>119614</v>
      </c>
      <c r="E47" s="394">
        <v>103959</v>
      </c>
    </row>
    <row r="48" spans="1:5" ht="20.25" customHeight="1">
      <c r="A48" s="395" t="s">
        <v>420</v>
      </c>
      <c r="B48" s="396" t="s">
        <v>421</v>
      </c>
      <c r="C48" s="397">
        <v>537309</v>
      </c>
      <c r="D48" s="397">
        <v>103959</v>
      </c>
      <c r="E48" s="398">
        <v>641268</v>
      </c>
    </row>
    <row r="49" spans="1:5" ht="30.75" customHeight="1">
      <c r="A49" s="391" t="s">
        <v>422</v>
      </c>
      <c r="B49" s="392" t="s">
        <v>423</v>
      </c>
      <c r="C49" s="393">
        <v>31</v>
      </c>
      <c r="D49" s="393">
        <v>-31</v>
      </c>
      <c r="E49" s="394">
        <v>0</v>
      </c>
    </row>
    <row r="50" spans="1:5" ht="28.5" customHeight="1">
      <c r="A50" s="391" t="s">
        <v>424</v>
      </c>
      <c r="B50" s="392" t="s">
        <v>425</v>
      </c>
      <c r="C50" s="393">
        <v>28</v>
      </c>
      <c r="D50" s="393">
        <v>227</v>
      </c>
      <c r="E50" s="394">
        <v>255</v>
      </c>
    </row>
    <row r="51" spans="1:5" ht="31.5" customHeight="1">
      <c r="A51" s="391" t="s">
        <v>426</v>
      </c>
      <c r="B51" s="392" t="s">
        <v>427</v>
      </c>
      <c r="C51" s="393">
        <v>0</v>
      </c>
      <c r="D51" s="393">
        <v>114</v>
      </c>
      <c r="E51" s="394">
        <v>114</v>
      </c>
    </row>
    <row r="52" spans="1:5" ht="45" customHeight="1">
      <c r="A52" s="391" t="s">
        <v>428</v>
      </c>
      <c r="B52" s="392" t="s">
        <v>429</v>
      </c>
      <c r="C52" s="393">
        <v>23</v>
      </c>
      <c r="D52" s="393">
        <v>31</v>
      </c>
      <c r="E52" s="394">
        <v>54</v>
      </c>
    </row>
    <row r="53" spans="1:5" ht="36" customHeight="1">
      <c r="A53" s="395" t="s">
        <v>430</v>
      </c>
      <c r="B53" s="396" t="s">
        <v>431</v>
      </c>
      <c r="C53" s="397">
        <v>82</v>
      </c>
      <c r="D53" s="397">
        <v>341</v>
      </c>
      <c r="E53" s="398">
        <v>423</v>
      </c>
    </row>
    <row r="54" spans="1:5" ht="28.5" customHeight="1">
      <c r="A54" s="391" t="s">
        <v>432</v>
      </c>
      <c r="B54" s="392" t="s">
        <v>433</v>
      </c>
      <c r="C54" s="393">
        <v>28</v>
      </c>
      <c r="D54" s="393">
        <v>-28</v>
      </c>
      <c r="E54" s="394">
        <v>0</v>
      </c>
    </row>
    <row r="55" spans="1:5" ht="43.5" customHeight="1">
      <c r="A55" s="391" t="s">
        <v>434</v>
      </c>
      <c r="B55" s="392" t="s">
        <v>435</v>
      </c>
      <c r="C55" s="393">
        <v>383</v>
      </c>
      <c r="D55" s="393">
        <v>109</v>
      </c>
      <c r="E55" s="394">
        <v>492</v>
      </c>
    </row>
    <row r="56" spans="1:5" ht="27.75" customHeight="1">
      <c r="A56" s="395" t="s">
        <v>436</v>
      </c>
      <c r="B56" s="396" t="s">
        <v>437</v>
      </c>
      <c r="C56" s="397">
        <v>411</v>
      </c>
      <c r="D56" s="397">
        <v>81</v>
      </c>
      <c r="E56" s="398">
        <v>492</v>
      </c>
    </row>
    <row r="57" spans="1:5" ht="29.25" customHeight="1">
      <c r="A57" s="391" t="s">
        <v>438</v>
      </c>
      <c r="B57" s="392" t="s">
        <v>439</v>
      </c>
      <c r="C57" s="393">
        <v>283</v>
      </c>
      <c r="D57" s="393">
        <v>-272</v>
      </c>
      <c r="E57" s="394">
        <v>11</v>
      </c>
    </row>
    <row r="58" spans="1:5" ht="30" customHeight="1">
      <c r="A58" s="391" t="s">
        <v>440</v>
      </c>
      <c r="B58" s="392" t="s">
        <v>441</v>
      </c>
      <c r="C58" s="393">
        <v>283</v>
      </c>
      <c r="D58" s="393">
        <v>-272</v>
      </c>
      <c r="E58" s="394">
        <v>11</v>
      </c>
    </row>
    <row r="59" spans="1:5" ht="30" customHeight="1">
      <c r="A59" s="391" t="s">
        <v>442</v>
      </c>
      <c r="B59" s="392" t="s">
        <v>443</v>
      </c>
      <c r="C59" s="393">
        <v>36</v>
      </c>
      <c r="D59" s="393">
        <v>-3</v>
      </c>
      <c r="E59" s="394">
        <v>33</v>
      </c>
    </row>
    <row r="60" spans="1:5" ht="31.5" customHeight="1">
      <c r="A60" s="395" t="s">
        <v>444</v>
      </c>
      <c r="B60" s="396" t="s">
        <v>445</v>
      </c>
      <c r="C60" s="397">
        <v>319</v>
      </c>
      <c r="D60" s="397">
        <v>-275</v>
      </c>
      <c r="E60" s="398">
        <v>44</v>
      </c>
    </row>
    <row r="61" spans="1:5" ht="20.25" customHeight="1">
      <c r="A61" s="395" t="s">
        <v>446</v>
      </c>
      <c r="B61" s="396" t="s">
        <v>447</v>
      </c>
      <c r="C61" s="397">
        <v>812</v>
      </c>
      <c r="D61" s="397">
        <v>147</v>
      </c>
      <c r="E61" s="398">
        <v>959</v>
      </c>
    </row>
    <row r="62" spans="1:5" ht="29.25" customHeight="1">
      <c r="A62" s="391" t="s">
        <v>448</v>
      </c>
      <c r="B62" s="392" t="s">
        <v>449</v>
      </c>
      <c r="C62" s="393">
        <v>1072</v>
      </c>
      <c r="D62" s="393">
        <v>77</v>
      </c>
      <c r="E62" s="394">
        <v>1149</v>
      </c>
    </row>
    <row r="63" spans="1:5" ht="30" customHeight="1">
      <c r="A63" s="395" t="s">
        <v>450</v>
      </c>
      <c r="B63" s="396" t="s">
        <v>451</v>
      </c>
      <c r="C63" s="397">
        <v>1072</v>
      </c>
      <c r="D63" s="397">
        <v>77</v>
      </c>
      <c r="E63" s="398">
        <v>1149</v>
      </c>
    </row>
    <row r="64" spans="1:5" ht="27" customHeight="1" thickBot="1">
      <c r="A64" s="399" t="s">
        <v>452</v>
      </c>
      <c r="B64" s="400" t="s">
        <v>453</v>
      </c>
      <c r="C64" s="401">
        <v>539193</v>
      </c>
      <c r="D64" s="401">
        <v>104183</v>
      </c>
      <c r="E64" s="402">
        <v>643376</v>
      </c>
    </row>
    <row r="65" ht="12.75">
      <c r="C65" s="383"/>
    </row>
  </sheetData>
  <sheetProtection/>
  <mergeCells count="3">
    <mergeCell ref="A6:E6"/>
    <mergeCell ref="A3:E3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.7109375" style="0" customWidth="1"/>
    <col min="2" max="2" width="58.57421875" style="0" customWidth="1"/>
    <col min="3" max="3" width="14.57421875" style="0" customWidth="1"/>
  </cols>
  <sheetData>
    <row r="1" spans="2:3" ht="25.5" customHeight="1">
      <c r="B1" s="460" t="s">
        <v>597</v>
      </c>
      <c r="C1" s="460"/>
    </row>
    <row r="2" ht="24.75" customHeight="1"/>
    <row r="3" spans="1:5" ht="25.5" customHeight="1">
      <c r="A3" s="459" t="s">
        <v>225</v>
      </c>
      <c r="B3" s="459"/>
      <c r="C3" s="459"/>
      <c r="D3" s="331"/>
      <c r="E3" s="331"/>
    </row>
    <row r="4" ht="26.25" customHeight="1"/>
    <row r="5" spans="2:3" ht="27.75" customHeight="1" thickBot="1">
      <c r="B5" s="461" t="s">
        <v>470</v>
      </c>
      <c r="C5" s="461"/>
    </row>
    <row r="6" spans="1:3" ht="25.5" customHeight="1">
      <c r="A6" s="520" t="s">
        <v>454</v>
      </c>
      <c r="B6" s="521"/>
      <c r="C6" s="522"/>
    </row>
    <row r="7" spans="1:3" ht="15.75">
      <c r="A7" s="420" t="s">
        <v>338</v>
      </c>
      <c r="B7" s="421" t="s">
        <v>196</v>
      </c>
      <c r="C7" s="422" t="s">
        <v>455</v>
      </c>
    </row>
    <row r="8" spans="1:3" ht="15.75">
      <c r="A8" s="416">
        <v>1</v>
      </c>
      <c r="B8" s="386">
        <v>2</v>
      </c>
      <c r="C8" s="403">
        <v>3</v>
      </c>
    </row>
    <row r="9" spans="1:3" ht="34.5" customHeight="1">
      <c r="A9" s="417" t="s">
        <v>456</v>
      </c>
      <c r="B9" s="413" t="s">
        <v>457</v>
      </c>
      <c r="C9" s="406">
        <v>41246</v>
      </c>
    </row>
    <row r="10" spans="1:3" ht="28.5" customHeight="1">
      <c r="A10" s="417" t="s">
        <v>342</v>
      </c>
      <c r="B10" s="413" t="s">
        <v>458</v>
      </c>
      <c r="C10" s="406">
        <v>40995</v>
      </c>
    </row>
    <row r="11" spans="1:3" ht="27.75" customHeight="1">
      <c r="A11" s="418" t="s">
        <v>459</v>
      </c>
      <c r="B11" s="414" t="s">
        <v>460</v>
      </c>
      <c r="C11" s="409">
        <v>251</v>
      </c>
    </row>
    <row r="12" spans="1:3" ht="24.75" customHeight="1">
      <c r="A12" s="417" t="s">
        <v>344</v>
      </c>
      <c r="B12" s="413" t="s">
        <v>461</v>
      </c>
      <c r="C12" s="406">
        <v>16851</v>
      </c>
    </row>
    <row r="13" spans="1:3" ht="22.5" customHeight="1">
      <c r="A13" s="417" t="s">
        <v>346</v>
      </c>
      <c r="B13" s="413" t="s">
        <v>462</v>
      </c>
      <c r="C13" s="406">
        <v>8849</v>
      </c>
    </row>
    <row r="14" spans="1:3" ht="24.75" customHeight="1">
      <c r="A14" s="418" t="s">
        <v>348</v>
      </c>
      <c r="B14" s="414" t="s">
        <v>463</v>
      </c>
      <c r="C14" s="409">
        <v>8002</v>
      </c>
    </row>
    <row r="15" spans="1:3" ht="21.75" customHeight="1">
      <c r="A15" s="418" t="s">
        <v>464</v>
      </c>
      <c r="B15" s="414" t="s">
        <v>465</v>
      </c>
      <c r="C15" s="409">
        <v>8253</v>
      </c>
    </row>
    <row r="16" spans="1:3" ht="23.25" customHeight="1">
      <c r="A16" s="418" t="s">
        <v>466</v>
      </c>
      <c r="B16" s="414" t="s">
        <v>467</v>
      </c>
      <c r="C16" s="409">
        <v>8253</v>
      </c>
    </row>
    <row r="17" spans="1:3" ht="24.75" customHeight="1" thickBot="1">
      <c r="A17" s="419" t="s">
        <v>468</v>
      </c>
      <c r="B17" s="415" t="s">
        <v>469</v>
      </c>
      <c r="C17" s="412">
        <v>8253</v>
      </c>
    </row>
  </sheetData>
  <sheetProtection/>
  <mergeCells count="4">
    <mergeCell ref="A6:C6"/>
    <mergeCell ref="A3:C3"/>
    <mergeCell ref="B5:C5"/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1">
      <selection activeCell="K10" sqref="K10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13.57421875" style="0" customWidth="1"/>
    <col min="4" max="4" width="13.7109375" style="0" customWidth="1"/>
    <col min="5" max="5" width="13.421875" style="0" customWidth="1"/>
  </cols>
  <sheetData>
    <row r="1" spans="2:5" ht="30.75" customHeight="1">
      <c r="B1" s="460" t="s">
        <v>598</v>
      </c>
      <c r="C1" s="460"/>
      <c r="D1" s="460"/>
      <c r="E1" s="460"/>
    </row>
    <row r="2" ht="24.75" customHeight="1"/>
    <row r="3" spans="1:5" ht="25.5" customHeight="1">
      <c r="A3" s="524" t="s">
        <v>225</v>
      </c>
      <c r="B3" s="524"/>
      <c r="C3" s="524"/>
      <c r="D3" s="524"/>
      <c r="E3" s="524"/>
    </row>
    <row r="4" ht="27" customHeight="1"/>
    <row r="5" spans="4:5" ht="27" customHeight="1" thickBot="1">
      <c r="D5" s="461" t="s">
        <v>470</v>
      </c>
      <c r="E5" s="461"/>
    </row>
    <row r="6" spans="1:5" ht="20.25" customHeight="1">
      <c r="A6" s="520" t="s">
        <v>471</v>
      </c>
      <c r="B6" s="521"/>
      <c r="C6" s="521"/>
      <c r="D6" s="521"/>
      <c r="E6" s="523"/>
    </row>
    <row r="7" spans="1:5" ht="31.5">
      <c r="A7" s="431" t="s">
        <v>338</v>
      </c>
      <c r="B7" s="421" t="s">
        <v>196</v>
      </c>
      <c r="C7" s="432" t="s">
        <v>339</v>
      </c>
      <c r="D7" s="432" t="s">
        <v>340</v>
      </c>
      <c r="E7" s="422" t="s">
        <v>341</v>
      </c>
    </row>
    <row r="8" spans="1:5" ht="15.75">
      <c r="A8" s="433">
        <v>1</v>
      </c>
      <c r="B8" s="434">
        <v>2</v>
      </c>
      <c r="C8" s="434">
        <v>3</v>
      </c>
      <c r="D8" s="434">
        <v>4</v>
      </c>
      <c r="E8" s="435">
        <v>5</v>
      </c>
    </row>
    <row r="9" spans="1:5" ht="21.75" customHeight="1">
      <c r="A9" s="404" t="s">
        <v>456</v>
      </c>
      <c r="B9" s="413" t="s">
        <v>472</v>
      </c>
      <c r="C9" s="425">
        <v>11676</v>
      </c>
      <c r="D9" s="425">
        <v>0</v>
      </c>
      <c r="E9" s="406">
        <v>11733</v>
      </c>
    </row>
    <row r="10" spans="1:11" ht="36" customHeight="1">
      <c r="A10" s="404" t="s">
        <v>342</v>
      </c>
      <c r="B10" s="413" t="s">
        <v>473</v>
      </c>
      <c r="C10" s="425">
        <v>60</v>
      </c>
      <c r="D10" s="425">
        <v>0</v>
      </c>
      <c r="E10" s="406">
        <v>2245</v>
      </c>
      <c r="K10" s="382"/>
    </row>
    <row r="11" spans="1:5" ht="32.25" customHeight="1">
      <c r="A11" s="404" t="s">
        <v>459</v>
      </c>
      <c r="B11" s="413" t="s">
        <v>474</v>
      </c>
      <c r="C11" s="425">
        <v>2111</v>
      </c>
      <c r="D11" s="425">
        <v>0</v>
      </c>
      <c r="E11" s="406">
        <v>0</v>
      </c>
    </row>
    <row r="12" spans="1:5" ht="38.25" customHeight="1">
      <c r="A12" s="407" t="s">
        <v>344</v>
      </c>
      <c r="B12" s="414" t="s">
        <v>475</v>
      </c>
      <c r="C12" s="426">
        <v>13847</v>
      </c>
      <c r="D12" s="426">
        <v>0</v>
      </c>
      <c r="E12" s="409">
        <v>13978</v>
      </c>
    </row>
    <row r="13" spans="1:5" ht="42" customHeight="1">
      <c r="A13" s="404" t="s">
        <v>476</v>
      </c>
      <c r="B13" s="413" t="s">
        <v>477</v>
      </c>
      <c r="C13" s="425">
        <v>12309</v>
      </c>
      <c r="D13" s="425">
        <v>0</v>
      </c>
      <c r="E13" s="406">
        <v>16043</v>
      </c>
    </row>
    <row r="14" spans="1:5" ht="41.25" customHeight="1">
      <c r="A14" s="404" t="s">
        <v>478</v>
      </c>
      <c r="B14" s="413" t="s">
        <v>479</v>
      </c>
      <c r="C14" s="425">
        <v>4281</v>
      </c>
      <c r="D14" s="425">
        <v>0</v>
      </c>
      <c r="E14" s="406">
        <v>3543</v>
      </c>
    </row>
    <row r="15" spans="1:5" ht="35.25" customHeight="1">
      <c r="A15" s="404" t="s">
        <v>350</v>
      </c>
      <c r="B15" s="413" t="s">
        <v>480</v>
      </c>
      <c r="C15" s="425">
        <v>290</v>
      </c>
      <c r="D15" s="425">
        <v>0</v>
      </c>
      <c r="E15" s="406">
        <v>578</v>
      </c>
    </row>
    <row r="16" spans="1:5" ht="41.25" customHeight="1">
      <c r="A16" s="407" t="s">
        <v>352</v>
      </c>
      <c r="B16" s="414" t="s">
        <v>481</v>
      </c>
      <c r="C16" s="426">
        <v>16880</v>
      </c>
      <c r="D16" s="426">
        <v>0</v>
      </c>
      <c r="E16" s="409">
        <v>20164</v>
      </c>
    </row>
    <row r="17" spans="1:5" ht="27.75" customHeight="1">
      <c r="A17" s="404" t="s">
        <v>482</v>
      </c>
      <c r="B17" s="413" t="s">
        <v>483</v>
      </c>
      <c r="C17" s="425">
        <v>1203</v>
      </c>
      <c r="D17" s="428">
        <v>0</v>
      </c>
      <c r="E17" s="406">
        <v>1172</v>
      </c>
    </row>
    <row r="18" spans="1:5" ht="27.75" customHeight="1">
      <c r="A18" s="404" t="s">
        <v>484</v>
      </c>
      <c r="B18" s="413" t="s">
        <v>485</v>
      </c>
      <c r="C18" s="425">
        <v>5939</v>
      </c>
      <c r="D18" s="428">
        <v>0</v>
      </c>
      <c r="E18" s="406">
        <v>7857</v>
      </c>
    </row>
    <row r="19" spans="1:5" ht="35.25" customHeight="1">
      <c r="A19" s="407" t="s">
        <v>356</v>
      </c>
      <c r="B19" s="414" t="s">
        <v>486</v>
      </c>
      <c r="C19" s="427">
        <v>7142</v>
      </c>
      <c r="D19" s="427">
        <v>0</v>
      </c>
      <c r="E19" s="409">
        <v>9029</v>
      </c>
    </row>
    <row r="20" spans="1:5" ht="20.25" customHeight="1">
      <c r="A20" s="404" t="s">
        <v>468</v>
      </c>
      <c r="B20" s="413" t="s">
        <v>487</v>
      </c>
      <c r="C20" s="428">
        <v>8007</v>
      </c>
      <c r="D20" s="428">
        <v>0</v>
      </c>
      <c r="E20" s="406">
        <v>7688</v>
      </c>
    </row>
    <row r="21" spans="1:5" ht="22.5" customHeight="1">
      <c r="A21" s="404" t="s">
        <v>488</v>
      </c>
      <c r="B21" s="413" t="s">
        <v>489</v>
      </c>
      <c r="C21" s="428">
        <v>4441</v>
      </c>
      <c r="D21" s="428">
        <v>0</v>
      </c>
      <c r="E21" s="406">
        <v>2970</v>
      </c>
    </row>
    <row r="22" spans="1:5" ht="21" customHeight="1">
      <c r="A22" s="404" t="s">
        <v>490</v>
      </c>
      <c r="B22" s="413" t="s">
        <v>491</v>
      </c>
      <c r="C22" s="428">
        <v>2397</v>
      </c>
      <c r="D22" s="428">
        <v>0</v>
      </c>
      <c r="E22" s="406">
        <v>2483</v>
      </c>
    </row>
    <row r="23" spans="1:5" ht="39" customHeight="1">
      <c r="A23" s="407" t="s">
        <v>492</v>
      </c>
      <c r="B23" s="414" t="s">
        <v>493</v>
      </c>
      <c r="C23" s="427">
        <v>14845</v>
      </c>
      <c r="D23" s="427">
        <v>0</v>
      </c>
      <c r="E23" s="409">
        <v>13141</v>
      </c>
    </row>
    <row r="24" spans="1:5" ht="25.5" customHeight="1">
      <c r="A24" s="407" t="s">
        <v>358</v>
      </c>
      <c r="B24" s="414" t="s">
        <v>494</v>
      </c>
      <c r="C24" s="427">
        <v>15535</v>
      </c>
      <c r="D24" s="427">
        <v>0</v>
      </c>
      <c r="E24" s="409">
        <v>15715</v>
      </c>
    </row>
    <row r="25" spans="1:5" ht="51.75" customHeight="1">
      <c r="A25" s="407" t="s">
        <v>495</v>
      </c>
      <c r="B25" s="414" t="s">
        <v>496</v>
      </c>
      <c r="C25" s="427">
        <v>-6795</v>
      </c>
      <c r="D25" s="426">
        <v>0</v>
      </c>
      <c r="E25" s="409">
        <v>-3743</v>
      </c>
    </row>
    <row r="26" spans="1:5" ht="36.75" customHeight="1">
      <c r="A26" s="404" t="s">
        <v>497</v>
      </c>
      <c r="B26" s="413" t="s">
        <v>498</v>
      </c>
      <c r="C26" s="428">
        <v>262</v>
      </c>
      <c r="D26" s="425">
        <v>0</v>
      </c>
      <c r="E26" s="406">
        <v>145</v>
      </c>
    </row>
    <row r="27" spans="1:5" ht="39" customHeight="1">
      <c r="A27" s="404" t="s">
        <v>499</v>
      </c>
      <c r="B27" s="413" t="s">
        <v>500</v>
      </c>
      <c r="C27" s="428">
        <v>55</v>
      </c>
      <c r="D27" s="425">
        <v>0</v>
      </c>
      <c r="E27" s="406">
        <v>0</v>
      </c>
    </row>
    <row r="28" spans="1:5" ht="51" customHeight="1">
      <c r="A28" s="407" t="s">
        <v>366</v>
      </c>
      <c r="B28" s="414" t="s">
        <v>501</v>
      </c>
      <c r="C28" s="427">
        <v>317</v>
      </c>
      <c r="D28" s="426">
        <v>0</v>
      </c>
      <c r="E28" s="409">
        <v>145</v>
      </c>
    </row>
    <row r="29" spans="1:5" ht="22.5" customHeight="1">
      <c r="A29" s="404" t="s">
        <v>502</v>
      </c>
      <c r="B29" s="413" t="s">
        <v>503</v>
      </c>
      <c r="C29" s="425">
        <v>0</v>
      </c>
      <c r="D29" s="425">
        <v>0</v>
      </c>
      <c r="E29" s="406">
        <v>44</v>
      </c>
    </row>
    <row r="30" spans="1:5" ht="35.25" customHeight="1">
      <c r="A30" s="404" t="s">
        <v>504</v>
      </c>
      <c r="B30" s="413" t="s">
        <v>505</v>
      </c>
      <c r="C30" s="428">
        <v>0</v>
      </c>
      <c r="D30" s="425">
        <v>0</v>
      </c>
      <c r="E30" s="406">
        <v>11784</v>
      </c>
    </row>
    <row r="31" spans="1:5" ht="35.25" customHeight="1">
      <c r="A31" s="407" t="s">
        <v>506</v>
      </c>
      <c r="B31" s="414" t="s">
        <v>507</v>
      </c>
      <c r="C31" s="427">
        <v>0</v>
      </c>
      <c r="D31" s="426">
        <v>0</v>
      </c>
      <c r="E31" s="409">
        <v>11828</v>
      </c>
    </row>
    <row r="32" spans="1:5" ht="37.5" customHeight="1">
      <c r="A32" s="407" t="s">
        <v>508</v>
      </c>
      <c r="B32" s="414" t="s">
        <v>509</v>
      </c>
      <c r="C32" s="427">
        <v>317</v>
      </c>
      <c r="D32" s="426">
        <v>0</v>
      </c>
      <c r="E32" s="409">
        <v>-11683</v>
      </c>
    </row>
    <row r="33" spans="1:5" ht="39.75" customHeight="1">
      <c r="A33" s="407" t="s">
        <v>510</v>
      </c>
      <c r="B33" s="414" t="s">
        <v>511</v>
      </c>
      <c r="C33" s="427">
        <v>-6478</v>
      </c>
      <c r="D33" s="426">
        <v>0</v>
      </c>
      <c r="E33" s="409">
        <v>-15426</v>
      </c>
    </row>
    <row r="34" spans="1:5" ht="38.25" customHeight="1">
      <c r="A34" s="404" t="s">
        <v>512</v>
      </c>
      <c r="B34" s="413" t="s">
        <v>513</v>
      </c>
      <c r="C34" s="428">
        <v>43</v>
      </c>
      <c r="D34" s="425">
        <v>0</v>
      </c>
      <c r="E34" s="406">
        <v>7672</v>
      </c>
    </row>
    <row r="35" spans="1:5" ht="36" customHeight="1">
      <c r="A35" s="404" t="s">
        <v>514</v>
      </c>
      <c r="B35" s="413" t="s">
        <v>515</v>
      </c>
      <c r="C35" s="428">
        <v>107</v>
      </c>
      <c r="D35" s="425">
        <v>0</v>
      </c>
      <c r="E35" s="406">
        <v>111713</v>
      </c>
    </row>
    <row r="36" spans="1:5" ht="36.75" customHeight="1">
      <c r="A36" s="407" t="s">
        <v>516</v>
      </c>
      <c r="B36" s="414" t="s">
        <v>517</v>
      </c>
      <c r="C36" s="427">
        <v>150</v>
      </c>
      <c r="D36" s="426">
        <v>0</v>
      </c>
      <c r="E36" s="409">
        <v>119385</v>
      </c>
    </row>
    <row r="37" spans="1:5" ht="21" customHeight="1">
      <c r="A37" s="407" t="s">
        <v>518</v>
      </c>
      <c r="B37" s="414" t="s">
        <v>519</v>
      </c>
      <c r="C37" s="427">
        <v>9327</v>
      </c>
      <c r="D37" s="426">
        <v>0</v>
      </c>
      <c r="E37" s="409">
        <v>0</v>
      </c>
    </row>
    <row r="38" spans="1:5" ht="20.25" customHeight="1">
      <c r="A38" s="407" t="s">
        <v>520</v>
      </c>
      <c r="B38" s="414" t="s">
        <v>521</v>
      </c>
      <c r="C38" s="426">
        <v>-9177</v>
      </c>
      <c r="D38" s="426">
        <v>0</v>
      </c>
      <c r="E38" s="409">
        <v>119385</v>
      </c>
    </row>
    <row r="39" spans="1:5" ht="30.75" customHeight="1" thickBot="1">
      <c r="A39" s="410" t="s">
        <v>522</v>
      </c>
      <c r="B39" s="411" t="s">
        <v>523</v>
      </c>
      <c r="C39" s="430">
        <v>-15655</v>
      </c>
      <c r="D39" s="429">
        <v>0</v>
      </c>
      <c r="E39" s="412">
        <v>103959</v>
      </c>
    </row>
  </sheetData>
  <sheetProtection/>
  <mergeCells count="4">
    <mergeCell ref="A6:E6"/>
    <mergeCell ref="A3:E3"/>
    <mergeCell ref="D5:E5"/>
    <mergeCell ref="B1:E1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H14" sqref="H14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21.00390625" style="0" customWidth="1"/>
    <col min="4" max="4" width="17.140625" style="0" customWidth="1"/>
    <col min="5" max="5" width="18.28125" style="0" customWidth="1"/>
    <col min="6" max="7" width="17.140625" style="0" customWidth="1"/>
    <col min="8" max="8" width="15.8515625" style="0" customWidth="1"/>
    <col min="9" max="9" width="18.00390625" style="0" customWidth="1"/>
  </cols>
  <sheetData>
    <row r="1" spans="6:9" ht="25.5" customHeight="1">
      <c r="F1" s="460" t="s">
        <v>599</v>
      </c>
      <c r="G1" s="460"/>
      <c r="H1" s="460"/>
      <c r="I1" s="460"/>
    </row>
    <row r="2" ht="24" customHeight="1"/>
    <row r="3" spans="1:9" ht="26.25" customHeight="1">
      <c r="A3" s="524" t="s">
        <v>225</v>
      </c>
      <c r="B3" s="524"/>
      <c r="C3" s="524"/>
      <c r="D3" s="524"/>
      <c r="E3" s="524"/>
      <c r="F3" s="524"/>
      <c r="G3" s="524"/>
      <c r="H3" s="524"/>
      <c r="I3" s="524"/>
    </row>
    <row r="4" ht="26.25" customHeight="1"/>
    <row r="5" ht="25.5" customHeight="1"/>
    <row r="6" ht="26.25" customHeight="1" thickBot="1">
      <c r="I6" s="443" t="s">
        <v>470</v>
      </c>
    </row>
    <row r="7" spans="1:9" ht="24.75" customHeight="1">
      <c r="A7" s="525" t="s">
        <v>524</v>
      </c>
      <c r="B7" s="518"/>
      <c r="C7" s="518"/>
      <c r="D7" s="518"/>
      <c r="E7" s="518"/>
      <c r="F7" s="518"/>
      <c r="G7" s="518"/>
      <c r="H7" s="518"/>
      <c r="I7" s="526"/>
    </row>
    <row r="8" spans="1:9" ht="63">
      <c r="A8" s="384" t="s">
        <v>338</v>
      </c>
      <c r="B8" s="386" t="s">
        <v>196</v>
      </c>
      <c r="C8" s="441" t="s">
        <v>525</v>
      </c>
      <c r="D8" s="441" t="s">
        <v>526</v>
      </c>
      <c r="E8" s="441" t="s">
        <v>527</v>
      </c>
      <c r="F8" s="441" t="s">
        <v>528</v>
      </c>
      <c r="G8" s="441" t="s">
        <v>529</v>
      </c>
      <c r="H8" s="441" t="s">
        <v>530</v>
      </c>
      <c r="I8" s="387" t="s">
        <v>531</v>
      </c>
    </row>
    <row r="9" spans="1:9" ht="15.75">
      <c r="A9" s="384">
        <v>1</v>
      </c>
      <c r="B9" s="386">
        <v>2</v>
      </c>
      <c r="C9" s="441">
        <v>3</v>
      </c>
      <c r="D9" s="441">
        <v>4</v>
      </c>
      <c r="E9" s="441">
        <v>5</v>
      </c>
      <c r="F9" s="441">
        <v>6</v>
      </c>
      <c r="G9" s="441">
        <v>7</v>
      </c>
      <c r="H9" s="441">
        <v>8</v>
      </c>
      <c r="I9" s="403">
        <v>9</v>
      </c>
    </row>
    <row r="10" spans="1:9" ht="26.25" customHeight="1">
      <c r="A10" s="407" t="s">
        <v>456</v>
      </c>
      <c r="B10" s="414" t="s">
        <v>532</v>
      </c>
      <c r="C10" s="427">
        <v>7116</v>
      </c>
      <c r="D10" s="427">
        <v>451723</v>
      </c>
      <c r="E10" s="427">
        <v>9799</v>
      </c>
      <c r="F10" s="427">
        <v>0</v>
      </c>
      <c r="G10" s="427">
        <v>0</v>
      </c>
      <c r="H10" s="427">
        <v>217437</v>
      </c>
      <c r="I10" s="409">
        <v>686075</v>
      </c>
    </row>
    <row r="11" spans="1:9" ht="18.75" customHeight="1">
      <c r="A11" s="404" t="s">
        <v>344</v>
      </c>
      <c r="B11" s="413" t="s">
        <v>533</v>
      </c>
      <c r="C11" s="428">
        <v>0</v>
      </c>
      <c r="D11" s="428">
        <v>111936</v>
      </c>
      <c r="E11" s="428">
        <v>7477</v>
      </c>
      <c r="F11" s="428">
        <v>0</v>
      </c>
      <c r="G11" s="428">
        <v>0</v>
      </c>
      <c r="H11" s="428">
        <v>0</v>
      </c>
      <c r="I11" s="406">
        <v>119413</v>
      </c>
    </row>
    <row r="12" spans="1:9" ht="16.5" customHeight="1">
      <c r="A12" s="404" t="s">
        <v>346</v>
      </c>
      <c r="B12" s="413" t="s">
        <v>534</v>
      </c>
      <c r="C12" s="428">
        <v>0</v>
      </c>
      <c r="D12" s="428">
        <v>111704</v>
      </c>
      <c r="E12" s="428">
        <v>0</v>
      </c>
      <c r="F12" s="428">
        <v>0</v>
      </c>
      <c r="G12" s="428">
        <v>0</v>
      </c>
      <c r="H12" s="428">
        <v>0</v>
      </c>
      <c r="I12" s="406">
        <v>111704</v>
      </c>
    </row>
    <row r="13" spans="1:9" ht="17.25" customHeight="1">
      <c r="A13" s="407" t="s">
        <v>476</v>
      </c>
      <c r="B13" s="414" t="s">
        <v>535</v>
      </c>
      <c r="C13" s="427">
        <v>0</v>
      </c>
      <c r="D13" s="427">
        <v>223640</v>
      </c>
      <c r="E13" s="427">
        <v>7477</v>
      </c>
      <c r="F13" s="427">
        <v>0</v>
      </c>
      <c r="G13" s="427">
        <v>0</v>
      </c>
      <c r="H13" s="427">
        <v>0</v>
      </c>
      <c r="I13" s="409">
        <v>231117</v>
      </c>
    </row>
    <row r="14" spans="1:9" ht="18.75" customHeight="1">
      <c r="A14" s="404" t="s">
        <v>484</v>
      </c>
      <c r="B14" s="413" t="s">
        <v>536</v>
      </c>
      <c r="C14" s="428">
        <v>0</v>
      </c>
      <c r="D14" s="428">
        <v>111705</v>
      </c>
      <c r="E14" s="428">
        <v>0</v>
      </c>
      <c r="F14" s="428">
        <v>0</v>
      </c>
      <c r="G14" s="428">
        <v>0</v>
      </c>
      <c r="H14" s="428">
        <v>0</v>
      </c>
      <c r="I14" s="406">
        <v>111705</v>
      </c>
    </row>
    <row r="15" spans="1:9" ht="18.75" customHeight="1">
      <c r="A15" s="407" t="s">
        <v>354</v>
      </c>
      <c r="B15" s="414" t="s">
        <v>537</v>
      </c>
      <c r="C15" s="427">
        <v>0</v>
      </c>
      <c r="D15" s="427">
        <v>111705</v>
      </c>
      <c r="E15" s="427">
        <v>0</v>
      </c>
      <c r="F15" s="427">
        <v>0</v>
      </c>
      <c r="G15" s="427">
        <v>0</v>
      </c>
      <c r="H15" s="427">
        <v>0</v>
      </c>
      <c r="I15" s="409">
        <v>111705</v>
      </c>
    </row>
    <row r="16" spans="1:9" ht="17.25" customHeight="1">
      <c r="A16" s="407" t="s">
        <v>466</v>
      </c>
      <c r="B16" s="414" t="s">
        <v>538</v>
      </c>
      <c r="C16" s="427">
        <v>7116</v>
      </c>
      <c r="D16" s="427">
        <v>563658</v>
      </c>
      <c r="E16" s="427">
        <v>17276</v>
      </c>
      <c r="F16" s="427">
        <v>0</v>
      </c>
      <c r="G16" s="427">
        <v>0</v>
      </c>
      <c r="H16" s="427">
        <v>217437</v>
      </c>
      <c r="I16" s="409">
        <v>805487</v>
      </c>
    </row>
    <row r="17" spans="1:9" ht="17.25" customHeight="1">
      <c r="A17" s="407" t="s">
        <v>356</v>
      </c>
      <c r="B17" s="414" t="s">
        <v>539</v>
      </c>
      <c r="C17" s="427">
        <v>6985</v>
      </c>
      <c r="D17" s="427">
        <v>87297</v>
      </c>
      <c r="E17" s="427">
        <v>9781</v>
      </c>
      <c r="F17" s="427">
        <v>0</v>
      </c>
      <c r="G17" s="427">
        <v>0</v>
      </c>
      <c r="H17" s="427">
        <v>53112</v>
      </c>
      <c r="I17" s="409">
        <v>157175</v>
      </c>
    </row>
    <row r="18" spans="1:9" ht="18" customHeight="1">
      <c r="A18" s="404" t="s">
        <v>468</v>
      </c>
      <c r="B18" s="413" t="s">
        <v>540</v>
      </c>
      <c r="C18" s="428">
        <v>131</v>
      </c>
      <c r="D18" s="428">
        <v>8727</v>
      </c>
      <c r="E18" s="428">
        <v>334</v>
      </c>
      <c r="F18" s="428">
        <v>0</v>
      </c>
      <c r="G18" s="428">
        <v>0</v>
      </c>
      <c r="H18" s="428">
        <v>6523</v>
      </c>
      <c r="I18" s="406">
        <v>15715</v>
      </c>
    </row>
    <row r="19" spans="1:9" ht="34.5" customHeight="1">
      <c r="A19" s="407" t="s">
        <v>490</v>
      </c>
      <c r="B19" s="414" t="s">
        <v>541</v>
      </c>
      <c r="C19" s="427">
        <v>7116</v>
      </c>
      <c r="D19" s="427">
        <v>96024</v>
      </c>
      <c r="E19" s="427">
        <v>10115</v>
      </c>
      <c r="F19" s="427">
        <v>0</v>
      </c>
      <c r="G19" s="427">
        <v>0</v>
      </c>
      <c r="H19" s="427">
        <v>59635</v>
      </c>
      <c r="I19" s="409">
        <v>172890</v>
      </c>
    </row>
    <row r="20" spans="1:9" ht="24.75" customHeight="1">
      <c r="A20" s="407" t="s">
        <v>362</v>
      </c>
      <c r="B20" s="414" t="s">
        <v>542</v>
      </c>
      <c r="C20" s="427">
        <v>7116</v>
      </c>
      <c r="D20" s="427">
        <v>96024</v>
      </c>
      <c r="E20" s="427">
        <v>10115</v>
      </c>
      <c r="F20" s="427">
        <v>0</v>
      </c>
      <c r="G20" s="427">
        <v>0</v>
      </c>
      <c r="H20" s="427">
        <v>59635</v>
      </c>
      <c r="I20" s="409">
        <v>172890</v>
      </c>
    </row>
    <row r="21" spans="1:9" ht="21" customHeight="1">
      <c r="A21" s="407" t="s">
        <v>497</v>
      </c>
      <c r="B21" s="414" t="s">
        <v>543</v>
      </c>
      <c r="C21" s="427">
        <v>0</v>
      </c>
      <c r="D21" s="427">
        <v>467634</v>
      </c>
      <c r="E21" s="427">
        <v>7161</v>
      </c>
      <c r="F21" s="427">
        <v>0</v>
      </c>
      <c r="G21" s="427">
        <v>0</v>
      </c>
      <c r="H21" s="427">
        <v>157802</v>
      </c>
      <c r="I21" s="409">
        <v>632597</v>
      </c>
    </row>
    <row r="22" spans="1:9" ht="24" customHeight="1" thickBot="1">
      <c r="A22" s="436" t="s">
        <v>499</v>
      </c>
      <c r="B22" s="440" t="s">
        <v>544</v>
      </c>
      <c r="C22" s="442">
        <v>7116</v>
      </c>
      <c r="D22" s="442">
        <v>0</v>
      </c>
      <c r="E22" s="442">
        <v>9799</v>
      </c>
      <c r="F22" s="442">
        <v>0</v>
      </c>
      <c r="G22" s="442">
        <v>0</v>
      </c>
      <c r="H22" s="442">
        <v>0</v>
      </c>
      <c r="I22" s="439">
        <v>16915</v>
      </c>
    </row>
  </sheetData>
  <sheetProtection/>
  <mergeCells count="3">
    <mergeCell ref="A7:I7"/>
    <mergeCell ref="A3:I3"/>
    <mergeCell ref="F1:I1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D16" sqref="D16"/>
    </sheetView>
  </sheetViews>
  <sheetFormatPr defaultColWidth="9.140625" defaultRowHeight="12.75"/>
  <cols>
    <col min="1" max="1" width="4.28125" style="0" customWidth="1"/>
    <col min="2" max="2" width="36.140625" style="0" customWidth="1"/>
    <col min="3" max="3" width="19.421875" style="0" customWidth="1"/>
    <col min="4" max="4" width="29.57421875" style="0" customWidth="1"/>
  </cols>
  <sheetData>
    <row r="1" spans="2:4" ht="21.75" customHeight="1">
      <c r="B1" s="460" t="s">
        <v>600</v>
      </c>
      <c r="C1" s="460"/>
      <c r="D1" s="460"/>
    </row>
    <row r="2" ht="24" customHeight="1"/>
    <row r="3" spans="1:4" ht="21.75" customHeight="1">
      <c r="A3" s="524" t="s">
        <v>225</v>
      </c>
      <c r="B3" s="524"/>
      <c r="C3" s="524"/>
      <c r="D3" s="524"/>
    </row>
    <row r="4" ht="21" customHeight="1"/>
    <row r="5" ht="24" customHeight="1" thickBot="1">
      <c r="D5" s="443" t="s">
        <v>470</v>
      </c>
    </row>
    <row r="6" spans="1:4" ht="27.75" customHeight="1">
      <c r="A6" s="520" t="s">
        <v>545</v>
      </c>
      <c r="B6" s="521"/>
      <c r="C6" s="521"/>
      <c r="D6" s="523"/>
    </row>
    <row r="7" spans="1:4" ht="47.25">
      <c r="A7" s="431" t="s">
        <v>338</v>
      </c>
      <c r="B7" s="421" t="s">
        <v>196</v>
      </c>
      <c r="C7" s="421" t="s">
        <v>546</v>
      </c>
      <c r="D7" s="422" t="s">
        <v>547</v>
      </c>
    </row>
    <row r="8" spans="1:4" ht="15.75">
      <c r="A8" s="404" t="s">
        <v>456</v>
      </c>
      <c r="B8" s="413" t="s">
        <v>548</v>
      </c>
      <c r="C8" s="425">
        <v>1172</v>
      </c>
      <c r="D8" s="406">
        <v>1172</v>
      </c>
    </row>
    <row r="9" spans="1:9" ht="15.75">
      <c r="A9" s="404" t="s">
        <v>342</v>
      </c>
      <c r="B9" s="413" t="s">
        <v>549</v>
      </c>
      <c r="C9" s="425">
        <v>7857</v>
      </c>
      <c r="D9" s="406">
        <v>7857</v>
      </c>
      <c r="I9" s="382"/>
    </row>
    <row r="10" spans="1:4" ht="15.75">
      <c r="A10" s="404" t="s">
        <v>459</v>
      </c>
      <c r="B10" s="413" t="s">
        <v>550</v>
      </c>
      <c r="C10" s="425">
        <v>7688</v>
      </c>
      <c r="D10" s="406">
        <v>7688</v>
      </c>
    </row>
    <row r="11" spans="1:4" ht="15.75">
      <c r="A11" s="404" t="s">
        <v>344</v>
      </c>
      <c r="B11" s="413" t="s">
        <v>551</v>
      </c>
      <c r="C11" s="425">
        <v>2970</v>
      </c>
      <c r="D11" s="406">
        <v>2970</v>
      </c>
    </row>
    <row r="12" spans="1:4" ht="15.75">
      <c r="A12" s="404" t="s">
        <v>346</v>
      </c>
      <c r="B12" s="413" t="s">
        <v>552</v>
      </c>
      <c r="C12" s="425">
        <v>2483</v>
      </c>
      <c r="D12" s="406">
        <v>2483</v>
      </c>
    </row>
    <row r="13" spans="1:4" ht="15.75">
      <c r="A13" s="404" t="s">
        <v>348</v>
      </c>
      <c r="B13" s="413" t="s">
        <v>553</v>
      </c>
      <c r="C13" s="425">
        <v>15715</v>
      </c>
      <c r="D13" s="406">
        <v>15715</v>
      </c>
    </row>
    <row r="14" spans="1:4" ht="31.5">
      <c r="A14" s="407" t="s">
        <v>464</v>
      </c>
      <c r="B14" s="414" t="s">
        <v>554</v>
      </c>
      <c r="C14" s="426">
        <v>37885</v>
      </c>
      <c r="D14" s="406">
        <v>37885</v>
      </c>
    </row>
    <row r="15" spans="1:4" ht="15.75">
      <c r="A15" s="407" t="s">
        <v>352</v>
      </c>
      <c r="B15" s="414" t="s">
        <v>555</v>
      </c>
      <c r="C15" s="426">
        <v>37885</v>
      </c>
      <c r="D15" s="406">
        <v>37885</v>
      </c>
    </row>
    <row r="16" spans="1:4" ht="47.25">
      <c r="A16" s="404" t="s">
        <v>356</v>
      </c>
      <c r="B16" s="413" t="s">
        <v>556</v>
      </c>
      <c r="C16" s="425">
        <v>2245</v>
      </c>
      <c r="D16" s="406">
        <v>2245</v>
      </c>
    </row>
    <row r="17" spans="1:4" ht="31.5">
      <c r="A17" s="404" t="s">
        <v>468</v>
      </c>
      <c r="B17" s="413" t="s">
        <v>557</v>
      </c>
      <c r="C17" s="425">
        <v>3543</v>
      </c>
      <c r="D17" s="406">
        <v>3543</v>
      </c>
    </row>
    <row r="18" spans="1:4" ht="31.5">
      <c r="A18" s="404" t="s">
        <v>488</v>
      </c>
      <c r="B18" s="413" t="s">
        <v>558</v>
      </c>
      <c r="C18" s="425">
        <v>7672</v>
      </c>
      <c r="D18" s="406">
        <v>7672</v>
      </c>
    </row>
    <row r="19" spans="1:4" ht="47.25">
      <c r="A19" s="407" t="s">
        <v>490</v>
      </c>
      <c r="B19" s="414" t="s">
        <v>559</v>
      </c>
      <c r="C19" s="426">
        <v>13460</v>
      </c>
      <c r="D19" s="406">
        <v>13460</v>
      </c>
    </row>
    <row r="20" spans="1:4" ht="16.5" thickBot="1">
      <c r="A20" s="410" t="s">
        <v>492</v>
      </c>
      <c r="B20" s="411" t="s">
        <v>560</v>
      </c>
      <c r="C20" s="445">
        <v>24425</v>
      </c>
      <c r="D20" s="446">
        <v>24425</v>
      </c>
    </row>
  </sheetData>
  <sheetProtection/>
  <mergeCells count="3">
    <mergeCell ref="A6:D6"/>
    <mergeCell ref="A3:D3"/>
    <mergeCell ref="B1:D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I1">
      <selection activeCell="M2" sqref="M2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22.7109375" style="0" customWidth="1"/>
    <col min="4" max="4" width="19.140625" style="0" customWidth="1"/>
    <col min="5" max="5" width="21.421875" style="0" customWidth="1"/>
    <col min="6" max="6" width="22.28125" style="0" customWidth="1"/>
    <col min="7" max="7" width="19.140625" style="0" customWidth="1"/>
    <col min="8" max="8" width="17.28125" style="0" customWidth="1"/>
    <col min="9" max="9" width="18.00390625" style="0" customWidth="1"/>
    <col min="10" max="10" width="17.421875" style="0" customWidth="1"/>
    <col min="11" max="11" width="21.8515625" style="0" customWidth="1"/>
    <col min="12" max="12" width="22.57421875" style="0" customWidth="1"/>
  </cols>
  <sheetData>
    <row r="1" spans="10:12" ht="22.5" customHeight="1">
      <c r="J1" s="460" t="s">
        <v>601</v>
      </c>
      <c r="K1" s="460"/>
      <c r="L1" s="460"/>
    </row>
    <row r="2" ht="25.5" customHeight="1"/>
    <row r="3" ht="22.5" customHeight="1"/>
    <row r="4" spans="1:12" ht="24" customHeight="1">
      <c r="A4" s="524" t="s">
        <v>225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</row>
    <row r="5" ht="24" customHeight="1"/>
    <row r="6" ht="24" customHeight="1"/>
    <row r="7" ht="19.5" customHeight="1" thickBot="1">
      <c r="L7" s="443" t="s">
        <v>470</v>
      </c>
    </row>
    <row r="8" spans="1:12" ht="29.25" customHeight="1">
      <c r="A8" s="520" t="s">
        <v>561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1:12" ht="47.25">
      <c r="A9" s="447" t="s">
        <v>338</v>
      </c>
      <c r="B9" s="448" t="s">
        <v>196</v>
      </c>
      <c r="C9" s="448" t="s">
        <v>562</v>
      </c>
      <c r="D9" s="448" t="s">
        <v>29</v>
      </c>
      <c r="E9" s="448" t="s">
        <v>563</v>
      </c>
      <c r="F9" s="448" t="s">
        <v>564</v>
      </c>
      <c r="G9" s="448" t="s">
        <v>565</v>
      </c>
      <c r="H9" s="448" t="s">
        <v>189</v>
      </c>
      <c r="I9" s="448" t="s">
        <v>566</v>
      </c>
      <c r="J9" s="448" t="s">
        <v>567</v>
      </c>
      <c r="K9" s="448" t="s">
        <v>301</v>
      </c>
      <c r="L9" s="444" t="s">
        <v>568</v>
      </c>
    </row>
    <row r="10" spans="1:12" ht="15.75">
      <c r="A10" s="449">
        <v>1</v>
      </c>
      <c r="B10" s="450">
        <v>2</v>
      </c>
      <c r="C10" s="432">
        <v>3</v>
      </c>
      <c r="D10" s="432">
        <v>4</v>
      </c>
      <c r="E10" s="450">
        <v>5</v>
      </c>
      <c r="F10" s="450">
        <v>6</v>
      </c>
      <c r="G10" s="450">
        <v>7</v>
      </c>
      <c r="H10" s="450">
        <v>8</v>
      </c>
      <c r="I10" s="450">
        <v>9</v>
      </c>
      <c r="J10" s="450">
        <v>10</v>
      </c>
      <c r="K10" s="450">
        <v>11</v>
      </c>
      <c r="L10" s="444">
        <v>12</v>
      </c>
    </row>
    <row r="11" spans="1:12" ht="31.5">
      <c r="A11" s="404" t="s">
        <v>499</v>
      </c>
      <c r="B11" s="405" t="s">
        <v>569</v>
      </c>
      <c r="C11" s="451">
        <v>2</v>
      </c>
      <c r="D11" s="451">
        <v>4662</v>
      </c>
      <c r="E11" s="423">
        <v>0</v>
      </c>
      <c r="F11" s="423">
        <v>0</v>
      </c>
      <c r="G11" s="423">
        <v>0</v>
      </c>
      <c r="H11" s="423">
        <v>192</v>
      </c>
      <c r="I11" s="423">
        <v>0</v>
      </c>
      <c r="J11" s="423">
        <v>0</v>
      </c>
      <c r="K11" s="423">
        <v>500</v>
      </c>
      <c r="L11" s="452">
        <v>0</v>
      </c>
    </row>
    <row r="12" spans="1:14" ht="47.25">
      <c r="A12" s="407" t="s">
        <v>512</v>
      </c>
      <c r="B12" s="408" t="s">
        <v>570</v>
      </c>
      <c r="C12" s="424">
        <v>2</v>
      </c>
      <c r="D12" s="424">
        <v>4662</v>
      </c>
      <c r="E12" s="424">
        <v>0</v>
      </c>
      <c r="F12" s="424">
        <v>0</v>
      </c>
      <c r="G12" s="424">
        <v>0</v>
      </c>
      <c r="H12" s="424">
        <v>192</v>
      </c>
      <c r="I12" s="424">
        <v>0</v>
      </c>
      <c r="J12" s="424">
        <v>0</v>
      </c>
      <c r="K12" s="424">
        <v>500</v>
      </c>
      <c r="L12" s="409">
        <v>0</v>
      </c>
      <c r="N12" s="382"/>
    </row>
    <row r="13" spans="1:12" ht="15.75">
      <c r="A13" s="404" t="s">
        <v>571</v>
      </c>
      <c r="B13" s="405" t="s">
        <v>572</v>
      </c>
      <c r="C13" s="423">
        <v>3</v>
      </c>
      <c r="D13" s="423">
        <v>2947</v>
      </c>
      <c r="E13" s="423">
        <v>0</v>
      </c>
      <c r="F13" s="423">
        <v>0</v>
      </c>
      <c r="G13" s="423">
        <v>0</v>
      </c>
      <c r="H13" s="423">
        <v>0</v>
      </c>
      <c r="I13" s="423">
        <v>0</v>
      </c>
      <c r="J13" s="423">
        <v>0</v>
      </c>
      <c r="K13" s="423">
        <v>0</v>
      </c>
      <c r="L13" s="406">
        <v>0</v>
      </c>
    </row>
    <row r="14" spans="1:12" ht="63">
      <c r="A14" s="407" t="s">
        <v>573</v>
      </c>
      <c r="B14" s="408" t="s">
        <v>574</v>
      </c>
      <c r="C14" s="424">
        <v>3</v>
      </c>
      <c r="D14" s="424">
        <v>2947</v>
      </c>
      <c r="E14" s="424">
        <v>0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409">
        <v>0</v>
      </c>
    </row>
    <row r="15" spans="1:12" ht="31.5">
      <c r="A15" s="404" t="s">
        <v>575</v>
      </c>
      <c r="B15" s="405" t="s">
        <v>576</v>
      </c>
      <c r="C15" s="423">
        <v>1</v>
      </c>
      <c r="D15" s="423">
        <v>0</v>
      </c>
      <c r="E15" s="423"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v>0</v>
      </c>
      <c r="K15" s="423">
        <v>0</v>
      </c>
      <c r="L15" s="406">
        <v>1064</v>
      </c>
    </row>
    <row r="16" spans="1:12" ht="63">
      <c r="A16" s="404" t="s">
        <v>577</v>
      </c>
      <c r="B16" s="405" t="s">
        <v>578</v>
      </c>
      <c r="C16" s="423">
        <v>0</v>
      </c>
      <c r="D16" s="423">
        <v>0</v>
      </c>
      <c r="E16" s="423">
        <v>0</v>
      </c>
      <c r="F16" s="423">
        <v>0</v>
      </c>
      <c r="G16" s="423">
        <v>0</v>
      </c>
      <c r="H16" s="423">
        <v>0</v>
      </c>
      <c r="I16" s="423">
        <v>0</v>
      </c>
      <c r="J16" s="423">
        <v>0</v>
      </c>
      <c r="K16" s="423">
        <v>0</v>
      </c>
      <c r="L16" s="406">
        <v>232</v>
      </c>
    </row>
    <row r="17" spans="1:12" ht="78.75">
      <c r="A17" s="404" t="s">
        <v>579</v>
      </c>
      <c r="B17" s="405" t="s">
        <v>580</v>
      </c>
      <c r="C17" s="423">
        <v>0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06">
        <v>393</v>
      </c>
    </row>
    <row r="18" spans="1:12" ht="63">
      <c r="A18" s="407" t="s">
        <v>581</v>
      </c>
      <c r="B18" s="408" t="s">
        <v>582</v>
      </c>
      <c r="C18" s="424">
        <v>1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09">
        <v>1689</v>
      </c>
    </row>
    <row r="19" spans="1:12" ht="78.75">
      <c r="A19" s="407" t="s">
        <v>583</v>
      </c>
      <c r="B19" s="408" t="s">
        <v>584</v>
      </c>
      <c r="C19" s="424">
        <v>6</v>
      </c>
      <c r="D19" s="424">
        <v>7609</v>
      </c>
      <c r="E19" s="424">
        <v>0</v>
      </c>
      <c r="F19" s="424">
        <v>0</v>
      </c>
      <c r="G19" s="424">
        <v>0</v>
      </c>
      <c r="H19" s="424">
        <v>192</v>
      </c>
      <c r="I19" s="424">
        <v>0</v>
      </c>
      <c r="J19" s="424">
        <v>0</v>
      </c>
      <c r="K19" s="424">
        <v>500</v>
      </c>
      <c r="L19" s="409">
        <v>1689</v>
      </c>
    </row>
    <row r="20" spans="1:12" ht="79.5" thickBot="1">
      <c r="A20" s="436" t="s">
        <v>585</v>
      </c>
      <c r="B20" s="437" t="s">
        <v>586</v>
      </c>
      <c r="C20" s="438">
        <v>6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9">
        <v>0</v>
      </c>
    </row>
  </sheetData>
  <sheetProtection/>
  <mergeCells count="3">
    <mergeCell ref="A8:L8"/>
    <mergeCell ref="A4:L4"/>
    <mergeCell ref="J1:L1"/>
  </mergeCells>
  <printOptions gridLines="1"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0"/>
  <sheetViews>
    <sheetView view="pageBreakPreview" zoomScale="60" zoomScalePageLayoutView="0" workbookViewId="0" topLeftCell="A1">
      <selection activeCell="G4" sqref="G4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0.00390625" style="2" customWidth="1"/>
    <col min="7" max="10" width="13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6:14" ht="24" customHeight="1">
      <c r="F1" s="75"/>
      <c r="G1" s="472" t="s">
        <v>588</v>
      </c>
      <c r="H1" s="472"/>
      <c r="I1" s="472"/>
      <c r="J1" s="472"/>
      <c r="K1" s="22"/>
      <c r="L1" s="24"/>
      <c r="N1" s="2"/>
    </row>
    <row r="2" spans="5:14" ht="24" customHeight="1">
      <c r="E2" s="128"/>
      <c r="F2" s="128"/>
      <c r="G2" s="128"/>
      <c r="H2" s="128"/>
      <c r="I2" s="58"/>
      <c r="J2" s="22"/>
      <c r="K2" s="22"/>
      <c r="L2" s="24"/>
      <c r="N2" s="2"/>
    </row>
    <row r="3" spans="5:14" ht="15.75">
      <c r="E3" s="481" t="s">
        <v>225</v>
      </c>
      <c r="F3" s="481"/>
      <c r="G3" s="50"/>
      <c r="H3" s="50"/>
      <c r="I3" s="16"/>
      <c r="J3" s="22"/>
      <c r="K3" s="22"/>
      <c r="L3" s="24"/>
      <c r="N3" s="2"/>
    </row>
    <row r="4" spans="5:14" ht="15.75">
      <c r="E4" s="481" t="s">
        <v>254</v>
      </c>
      <c r="F4" s="481"/>
      <c r="G4" s="50"/>
      <c r="H4" s="50"/>
      <c r="I4" s="16"/>
      <c r="J4" s="22"/>
      <c r="K4" s="22"/>
      <c r="L4" s="24"/>
      <c r="N4" s="2"/>
    </row>
    <row r="5" spans="5:14" ht="15.75">
      <c r="E5" s="481" t="s">
        <v>11</v>
      </c>
      <c r="F5" s="481"/>
      <c r="G5" s="50"/>
      <c r="H5" s="50"/>
      <c r="I5" s="16"/>
      <c r="J5" s="22"/>
      <c r="K5" s="22"/>
      <c r="L5" s="24"/>
      <c r="N5" s="2"/>
    </row>
    <row r="6" spans="5:14" ht="16.5" thickBot="1">
      <c r="E6" s="10"/>
      <c r="F6" s="10"/>
      <c r="G6" s="10"/>
      <c r="H6" s="10"/>
      <c r="I6" s="16"/>
      <c r="J6" s="22"/>
      <c r="K6" s="22"/>
      <c r="L6" s="24"/>
      <c r="N6" s="2"/>
    </row>
    <row r="7" spans="1:14" ht="30" customHeight="1">
      <c r="A7" s="41" t="s">
        <v>23</v>
      </c>
      <c r="B7" s="42"/>
      <c r="C7" s="42"/>
      <c r="D7" s="42"/>
      <c r="E7" s="42"/>
      <c r="F7" s="42"/>
      <c r="G7" s="479" t="s">
        <v>248</v>
      </c>
      <c r="H7" s="480"/>
      <c r="I7" s="475" t="s">
        <v>318</v>
      </c>
      <c r="J7" s="477" t="s">
        <v>322</v>
      </c>
      <c r="K7" s="49"/>
      <c r="L7" s="71"/>
      <c r="N7" s="2"/>
    </row>
    <row r="8" spans="1:12" s="22" customFormat="1" ht="44.25" customHeight="1">
      <c r="A8" s="246"/>
      <c r="B8" s="181"/>
      <c r="C8" s="181"/>
      <c r="D8" s="181"/>
      <c r="E8" s="181"/>
      <c r="F8" s="178"/>
      <c r="G8" s="137" t="s">
        <v>17</v>
      </c>
      <c r="H8" s="177" t="s">
        <v>263</v>
      </c>
      <c r="I8" s="476"/>
      <c r="J8" s="478"/>
      <c r="K8" s="72"/>
      <c r="L8" s="73"/>
    </row>
    <row r="9" spans="1:12" s="22" customFormat="1" ht="15.75">
      <c r="A9" s="233" t="s">
        <v>240</v>
      </c>
      <c r="B9" s="228"/>
      <c r="C9" s="228"/>
      <c r="D9" s="228"/>
      <c r="E9" s="229"/>
      <c r="F9" s="230"/>
      <c r="G9" s="231">
        <f aca="true" t="shared" si="0" ref="G9:I10">SUM(G10)</f>
        <v>20</v>
      </c>
      <c r="H9" s="232">
        <f t="shared" si="0"/>
        <v>0</v>
      </c>
      <c r="I9" s="301">
        <f t="shared" si="0"/>
        <v>0</v>
      </c>
      <c r="J9" s="310">
        <v>0</v>
      </c>
      <c r="K9" s="21"/>
      <c r="L9" s="55"/>
    </row>
    <row r="10" spans="1:13" ht="15.75">
      <c r="A10" s="146" t="s">
        <v>142</v>
      </c>
      <c r="B10" s="30"/>
      <c r="C10" s="30" t="s">
        <v>143</v>
      </c>
      <c r="D10" s="30"/>
      <c r="E10" s="30"/>
      <c r="F10" s="179"/>
      <c r="G10" s="167">
        <f t="shared" si="0"/>
        <v>20</v>
      </c>
      <c r="H10" s="175">
        <f t="shared" si="0"/>
        <v>0</v>
      </c>
      <c r="I10" s="287">
        <f t="shared" si="0"/>
        <v>0</v>
      </c>
      <c r="J10" s="305">
        <v>0</v>
      </c>
      <c r="K10" s="46"/>
      <c r="L10" s="46"/>
      <c r="M10" s="46"/>
    </row>
    <row r="11" spans="1:13" ht="15.75">
      <c r="A11" s="150"/>
      <c r="B11" s="22"/>
      <c r="C11" s="22" t="s">
        <v>275</v>
      </c>
      <c r="D11" s="22" t="s">
        <v>147</v>
      </c>
      <c r="E11" s="22"/>
      <c r="F11" s="160"/>
      <c r="G11" s="162">
        <v>20</v>
      </c>
      <c r="H11" s="138">
        <v>0</v>
      </c>
      <c r="I11" s="284">
        <v>0</v>
      </c>
      <c r="J11" s="306">
        <v>0</v>
      </c>
      <c r="K11" s="46"/>
      <c r="L11" s="46"/>
      <c r="M11" s="46"/>
    </row>
    <row r="12" spans="1:13" ht="15.75">
      <c r="A12" s="150"/>
      <c r="B12" s="22"/>
      <c r="C12" s="22"/>
      <c r="D12" s="22"/>
      <c r="E12" s="22"/>
      <c r="F12" s="160"/>
      <c r="G12" s="162"/>
      <c r="H12" s="138"/>
      <c r="I12" s="284"/>
      <c r="J12" s="304"/>
      <c r="K12" s="46"/>
      <c r="L12" s="46"/>
      <c r="M12" s="46"/>
    </row>
    <row r="13" spans="1:13" ht="15.75">
      <c r="A13" s="193" t="s">
        <v>181</v>
      </c>
      <c r="B13" s="237"/>
      <c r="C13" s="237"/>
      <c r="D13" s="237"/>
      <c r="E13" s="237"/>
      <c r="F13" s="235"/>
      <c r="G13" s="196">
        <f aca="true" t="shared" si="1" ref="G13:I14">SUM(G14)</f>
        <v>0</v>
      </c>
      <c r="H13" s="197">
        <f t="shared" si="1"/>
        <v>257</v>
      </c>
      <c r="I13" s="286">
        <f t="shared" si="1"/>
        <v>0</v>
      </c>
      <c r="J13" s="307">
        <f aca="true" t="shared" si="2" ref="J13:J67">I13/H13*100</f>
        <v>0</v>
      </c>
      <c r="K13" s="46"/>
      <c r="L13" s="46"/>
      <c r="M13" s="46"/>
    </row>
    <row r="14" spans="1:13" ht="15.75">
      <c r="A14" s="146" t="s">
        <v>142</v>
      </c>
      <c r="B14" s="30"/>
      <c r="C14" s="30" t="s">
        <v>143</v>
      </c>
      <c r="D14" s="30"/>
      <c r="E14" s="30"/>
      <c r="F14" s="22"/>
      <c r="G14" s="274">
        <f t="shared" si="1"/>
        <v>0</v>
      </c>
      <c r="H14" s="183">
        <f t="shared" si="1"/>
        <v>257</v>
      </c>
      <c r="I14" s="287">
        <f t="shared" si="1"/>
        <v>0</v>
      </c>
      <c r="J14" s="305">
        <f t="shared" si="2"/>
        <v>0</v>
      </c>
      <c r="K14" s="46"/>
      <c r="L14" s="46"/>
      <c r="M14" s="168"/>
    </row>
    <row r="15" spans="1:13" ht="15.75">
      <c r="A15" s="150"/>
      <c r="B15" s="22"/>
      <c r="C15" s="22" t="s">
        <v>293</v>
      </c>
      <c r="D15" s="22" t="s">
        <v>294</v>
      </c>
      <c r="E15" s="22"/>
      <c r="F15" s="160"/>
      <c r="G15" s="162">
        <v>0</v>
      </c>
      <c r="H15" s="138">
        <v>257</v>
      </c>
      <c r="I15" s="284">
        <v>0</v>
      </c>
      <c r="J15" s="306">
        <f t="shared" si="2"/>
        <v>0</v>
      </c>
      <c r="K15" s="46"/>
      <c r="L15" s="46"/>
      <c r="M15" s="46"/>
    </row>
    <row r="16" spans="1:13" ht="15.75">
      <c r="A16" s="144"/>
      <c r="B16" s="158"/>
      <c r="C16" s="158"/>
      <c r="D16" s="158"/>
      <c r="E16" s="158"/>
      <c r="F16" s="159"/>
      <c r="G16" s="161"/>
      <c r="H16" s="138"/>
      <c r="I16" s="284"/>
      <c r="J16" s="304"/>
      <c r="K16" s="46"/>
      <c r="L16" s="46"/>
      <c r="M16" s="46"/>
    </row>
    <row r="17" spans="1:13" ht="15.75">
      <c r="A17" s="193" t="s">
        <v>24</v>
      </c>
      <c r="B17" s="234"/>
      <c r="C17" s="234"/>
      <c r="D17" s="234"/>
      <c r="E17" s="234"/>
      <c r="F17" s="235"/>
      <c r="G17" s="196">
        <f>SUM(G18+G24+G26+G28)</f>
        <v>13814</v>
      </c>
      <c r="H17" s="197">
        <f>SUM(H18+H24+H26+H28)</f>
        <v>18916</v>
      </c>
      <c r="I17" s="286">
        <f>SUM(I18+I24+I26+I28)</f>
        <v>7679</v>
      </c>
      <c r="J17" s="307">
        <f t="shared" si="2"/>
        <v>40.5952632691901</v>
      </c>
      <c r="K17" s="46"/>
      <c r="L17" s="46"/>
      <c r="M17" s="46"/>
    </row>
    <row r="18" spans="1:13" ht="15.75">
      <c r="A18" s="146" t="s">
        <v>142</v>
      </c>
      <c r="B18" s="30"/>
      <c r="C18" s="30" t="s">
        <v>143</v>
      </c>
      <c r="D18" s="30"/>
      <c r="E18" s="30"/>
      <c r="F18" s="179"/>
      <c r="G18" s="167">
        <f>SUM(G19:G23)</f>
        <v>314</v>
      </c>
      <c r="H18" s="175">
        <f>SUM(H19:H23)</f>
        <v>264</v>
      </c>
      <c r="I18" s="287">
        <f>SUM(I19:I23)</f>
        <v>192</v>
      </c>
      <c r="J18" s="305">
        <f t="shared" si="2"/>
        <v>72.72727272727273</v>
      </c>
      <c r="K18" s="46"/>
      <c r="L18" s="46"/>
      <c r="M18" s="46"/>
    </row>
    <row r="19" spans="1:13" ht="15.75">
      <c r="A19" s="146"/>
      <c r="B19" s="30"/>
      <c r="C19" s="22" t="s">
        <v>273</v>
      </c>
      <c r="D19" s="22" t="s">
        <v>274</v>
      </c>
      <c r="E19" s="22"/>
      <c r="F19" s="179"/>
      <c r="G19" s="166">
        <v>0</v>
      </c>
      <c r="H19" s="165">
        <v>50</v>
      </c>
      <c r="I19" s="284">
        <v>3</v>
      </c>
      <c r="J19" s="306">
        <f t="shared" si="2"/>
        <v>6</v>
      </c>
      <c r="K19" s="46"/>
      <c r="L19" s="46"/>
      <c r="M19" s="46"/>
    </row>
    <row r="20" spans="1:13" ht="15.75">
      <c r="A20" s="150"/>
      <c r="B20" s="22"/>
      <c r="C20" s="22" t="s">
        <v>241</v>
      </c>
      <c r="D20" s="22" t="s">
        <v>242</v>
      </c>
      <c r="E20" s="22"/>
      <c r="F20" s="160"/>
      <c r="G20" s="162">
        <v>20</v>
      </c>
      <c r="H20" s="138">
        <v>20</v>
      </c>
      <c r="I20" s="284">
        <v>0</v>
      </c>
      <c r="J20" s="306">
        <f t="shared" si="2"/>
        <v>0</v>
      </c>
      <c r="K20" s="46"/>
      <c r="L20" s="46"/>
      <c r="M20" s="46"/>
    </row>
    <row r="21" spans="1:13" ht="15.75">
      <c r="A21" s="150"/>
      <c r="B21" s="22"/>
      <c r="C21" s="22" t="s">
        <v>146</v>
      </c>
      <c r="D21" s="22" t="s">
        <v>20</v>
      </c>
      <c r="E21" s="22"/>
      <c r="F21" s="160"/>
      <c r="G21" s="162">
        <v>194</v>
      </c>
      <c r="H21" s="138">
        <v>144</v>
      </c>
      <c r="I21" s="284">
        <v>139</v>
      </c>
      <c r="J21" s="306">
        <f t="shared" si="2"/>
        <v>96.52777777777779</v>
      </c>
      <c r="K21" s="46"/>
      <c r="L21" s="46"/>
      <c r="M21" s="46"/>
    </row>
    <row r="22" spans="1:13" ht="15.75">
      <c r="A22" s="150"/>
      <c r="B22" s="22"/>
      <c r="C22" s="22" t="s">
        <v>299</v>
      </c>
      <c r="D22" s="22" t="s">
        <v>302</v>
      </c>
      <c r="E22" s="22"/>
      <c r="F22" s="160"/>
      <c r="G22" s="162">
        <v>0</v>
      </c>
      <c r="H22" s="138">
        <v>50</v>
      </c>
      <c r="I22" s="284">
        <v>50</v>
      </c>
      <c r="J22" s="306">
        <f t="shared" si="2"/>
        <v>100</v>
      </c>
      <c r="K22" s="46"/>
      <c r="L22" s="46"/>
      <c r="M22" s="46"/>
    </row>
    <row r="23" spans="1:13" ht="15.75">
      <c r="A23" s="150"/>
      <c r="B23" s="22"/>
      <c r="C23" s="22" t="s">
        <v>275</v>
      </c>
      <c r="D23" s="22" t="s">
        <v>147</v>
      </c>
      <c r="E23" s="22"/>
      <c r="F23" s="160"/>
      <c r="G23" s="162">
        <v>100</v>
      </c>
      <c r="H23" s="138">
        <v>0</v>
      </c>
      <c r="I23" s="284">
        <v>0</v>
      </c>
      <c r="J23" s="306">
        <v>0</v>
      </c>
      <c r="K23" s="46"/>
      <c r="L23" s="46"/>
      <c r="M23" s="46"/>
    </row>
    <row r="24" spans="1:13" ht="15.75">
      <c r="A24" s="146" t="s">
        <v>149</v>
      </c>
      <c r="B24" s="30"/>
      <c r="C24" s="30" t="s">
        <v>150</v>
      </c>
      <c r="D24" s="30"/>
      <c r="E24" s="30"/>
      <c r="F24" s="179"/>
      <c r="G24" s="167">
        <f>SUM(G25:G25)</f>
        <v>13500</v>
      </c>
      <c r="H24" s="175">
        <f>SUM(H25:H25)</f>
        <v>11155</v>
      </c>
      <c r="I24" s="287">
        <f>SUM(I25:I25)</f>
        <v>0</v>
      </c>
      <c r="J24" s="305">
        <f t="shared" si="2"/>
        <v>0</v>
      </c>
      <c r="K24" s="46"/>
      <c r="L24" s="46"/>
      <c r="M24" s="46"/>
    </row>
    <row r="25" spans="1:13" ht="15.75">
      <c r="A25" s="150"/>
      <c r="B25" s="22" t="s">
        <v>151</v>
      </c>
      <c r="C25" s="22"/>
      <c r="D25" s="22" t="s">
        <v>152</v>
      </c>
      <c r="E25" s="22"/>
      <c r="F25" s="160"/>
      <c r="G25" s="162">
        <v>13500</v>
      </c>
      <c r="H25" s="138">
        <v>11155</v>
      </c>
      <c r="I25" s="284">
        <v>0</v>
      </c>
      <c r="J25" s="306">
        <f t="shared" si="2"/>
        <v>0</v>
      </c>
      <c r="K25" s="46"/>
      <c r="L25" s="46"/>
      <c r="M25" s="46"/>
    </row>
    <row r="26" spans="1:13" ht="15.75">
      <c r="A26" s="146" t="s">
        <v>153</v>
      </c>
      <c r="B26" s="30"/>
      <c r="C26" s="30" t="s">
        <v>154</v>
      </c>
      <c r="D26" s="30"/>
      <c r="E26" s="30"/>
      <c r="F26" s="179"/>
      <c r="G26" s="167">
        <f>SUM(G27)</f>
        <v>0</v>
      </c>
      <c r="H26" s="175">
        <f>SUM(H27)</f>
        <v>20</v>
      </c>
      <c r="I26" s="287">
        <f>SUM(I27)</f>
        <v>10</v>
      </c>
      <c r="J26" s="305">
        <f t="shared" si="2"/>
        <v>50</v>
      </c>
      <c r="K26" s="46"/>
      <c r="L26" s="46"/>
      <c r="M26" s="46"/>
    </row>
    <row r="27" spans="1:13" ht="15.75">
      <c r="A27" s="150"/>
      <c r="B27" s="22" t="s">
        <v>276</v>
      </c>
      <c r="C27" s="22" t="s">
        <v>277</v>
      </c>
      <c r="D27" s="22"/>
      <c r="E27" s="22"/>
      <c r="F27" s="160"/>
      <c r="G27" s="162">
        <v>0</v>
      </c>
      <c r="H27" s="138">
        <v>20</v>
      </c>
      <c r="I27" s="284">
        <v>10</v>
      </c>
      <c r="J27" s="306">
        <f t="shared" si="2"/>
        <v>50</v>
      </c>
      <c r="K27" s="46"/>
      <c r="L27" s="46"/>
      <c r="M27" s="46"/>
    </row>
    <row r="28" spans="1:13" ht="15.75">
      <c r="A28" s="146" t="s">
        <v>159</v>
      </c>
      <c r="B28" s="30"/>
      <c r="C28" s="30" t="s">
        <v>160</v>
      </c>
      <c r="D28" s="30"/>
      <c r="E28" s="30"/>
      <c r="F28" s="179"/>
      <c r="G28" s="167">
        <f aca="true" t="shared" si="3" ref="G28:I29">SUM(G29)</f>
        <v>0</v>
      </c>
      <c r="H28" s="183">
        <f t="shared" si="3"/>
        <v>7477</v>
      </c>
      <c r="I28" s="287">
        <f t="shared" si="3"/>
        <v>7477</v>
      </c>
      <c r="J28" s="305">
        <f t="shared" si="2"/>
        <v>100</v>
      </c>
      <c r="K28" s="46"/>
      <c r="L28" s="46"/>
      <c r="M28" s="46"/>
    </row>
    <row r="29" spans="1:13" ht="15.75">
      <c r="A29" s="150"/>
      <c r="B29" s="22" t="s">
        <v>161</v>
      </c>
      <c r="C29" s="22" t="s">
        <v>162</v>
      </c>
      <c r="D29" s="22"/>
      <c r="E29" s="22"/>
      <c r="F29" s="160"/>
      <c r="G29" s="162">
        <f t="shared" si="3"/>
        <v>0</v>
      </c>
      <c r="H29" s="185">
        <f t="shared" si="3"/>
        <v>7477</v>
      </c>
      <c r="I29" s="284">
        <f t="shared" si="3"/>
        <v>7477</v>
      </c>
      <c r="J29" s="306">
        <f t="shared" si="2"/>
        <v>100</v>
      </c>
      <c r="K29" s="46"/>
      <c r="L29" s="46"/>
      <c r="M29" s="46"/>
    </row>
    <row r="30" spans="1:13" ht="15.75">
      <c r="A30" s="150"/>
      <c r="B30" s="22"/>
      <c r="C30" s="22" t="s">
        <v>307</v>
      </c>
      <c r="D30" s="22" t="s">
        <v>308</v>
      </c>
      <c r="E30" s="22"/>
      <c r="F30" s="160"/>
      <c r="G30" s="162">
        <v>0</v>
      </c>
      <c r="H30" s="138">
        <v>7477</v>
      </c>
      <c r="I30" s="284">
        <v>7477</v>
      </c>
      <c r="J30" s="306">
        <f t="shared" si="2"/>
        <v>100</v>
      </c>
      <c r="K30" s="46"/>
      <c r="L30" s="46"/>
      <c r="M30" s="46"/>
    </row>
    <row r="31" spans="1:13" ht="15.75">
      <c r="A31" s="144"/>
      <c r="B31" s="158"/>
      <c r="C31" s="158"/>
      <c r="D31" s="158"/>
      <c r="E31" s="158"/>
      <c r="F31" s="159"/>
      <c r="G31" s="161"/>
      <c r="H31" s="138"/>
      <c r="I31" s="288"/>
      <c r="J31" s="305"/>
      <c r="K31" s="46"/>
      <c r="L31" s="46"/>
      <c r="M31" s="46"/>
    </row>
    <row r="32" spans="1:13" ht="15.75">
      <c r="A32" s="193" t="s">
        <v>194</v>
      </c>
      <c r="B32" s="234"/>
      <c r="C32" s="234"/>
      <c r="D32" s="234"/>
      <c r="E32" s="234"/>
      <c r="F32" s="235"/>
      <c r="G32" s="196">
        <f>SUM(G36+G33)</f>
        <v>8238</v>
      </c>
      <c r="H32" s="197">
        <f>SUM(H36+H33)</f>
        <v>15370</v>
      </c>
      <c r="I32" s="286">
        <f>SUM(I36+I33)</f>
        <v>15370</v>
      </c>
      <c r="J32" s="307">
        <f t="shared" si="2"/>
        <v>100</v>
      </c>
      <c r="K32" s="46"/>
      <c r="L32" s="46"/>
      <c r="M32" s="46"/>
    </row>
    <row r="33" spans="1:13" ht="15.75">
      <c r="A33" s="146" t="s">
        <v>208</v>
      </c>
      <c r="B33" s="22"/>
      <c r="C33" s="30" t="s">
        <v>286</v>
      </c>
      <c r="D33" s="22"/>
      <c r="E33" s="22"/>
      <c r="F33" s="160"/>
      <c r="G33" s="167">
        <f aca="true" t="shared" si="4" ref="G33:I34">SUM(G34)</f>
        <v>0</v>
      </c>
      <c r="H33" s="183">
        <f t="shared" si="4"/>
        <v>7477</v>
      </c>
      <c r="I33" s="287">
        <f t="shared" si="4"/>
        <v>7477</v>
      </c>
      <c r="J33" s="305">
        <f t="shared" si="2"/>
        <v>100</v>
      </c>
      <c r="K33" s="46"/>
      <c r="L33" s="46"/>
      <c r="M33" s="46"/>
    </row>
    <row r="34" spans="1:13" ht="15.75">
      <c r="A34" s="146"/>
      <c r="B34" s="22" t="s">
        <v>287</v>
      </c>
      <c r="C34" s="22"/>
      <c r="D34" s="22" t="s">
        <v>288</v>
      </c>
      <c r="E34" s="22"/>
      <c r="F34" s="160"/>
      <c r="G34" s="166">
        <f t="shared" si="4"/>
        <v>0</v>
      </c>
      <c r="H34" s="184">
        <f t="shared" si="4"/>
        <v>7477</v>
      </c>
      <c r="I34" s="285">
        <f t="shared" si="4"/>
        <v>7477</v>
      </c>
      <c r="J34" s="306">
        <f t="shared" si="2"/>
        <v>100</v>
      </c>
      <c r="K34" s="46"/>
      <c r="L34" s="46"/>
      <c r="M34" s="46"/>
    </row>
    <row r="35" spans="1:13" ht="36.75" customHeight="1">
      <c r="A35" s="146"/>
      <c r="B35" s="22"/>
      <c r="C35" s="22" t="s">
        <v>289</v>
      </c>
      <c r="D35" s="22"/>
      <c r="E35" s="453" t="s">
        <v>290</v>
      </c>
      <c r="F35" s="160"/>
      <c r="G35" s="166">
        <v>0</v>
      </c>
      <c r="H35" s="184">
        <v>7477</v>
      </c>
      <c r="I35" s="284">
        <v>7477</v>
      </c>
      <c r="J35" s="306">
        <f t="shared" si="2"/>
        <v>100</v>
      </c>
      <c r="K35" s="46"/>
      <c r="L35" s="46"/>
      <c r="M35" s="46"/>
    </row>
    <row r="36" spans="1:13" ht="15.75">
      <c r="A36" s="146" t="s">
        <v>159</v>
      </c>
      <c r="B36" s="30"/>
      <c r="C36" s="30" t="s">
        <v>160</v>
      </c>
      <c r="D36" s="30"/>
      <c r="E36" s="30"/>
      <c r="F36" s="179"/>
      <c r="G36" s="167">
        <f aca="true" t="shared" si="5" ref="G36:I38">SUM(G37)</f>
        <v>8238</v>
      </c>
      <c r="H36" s="175">
        <f t="shared" si="5"/>
        <v>7893</v>
      </c>
      <c r="I36" s="287">
        <f t="shared" si="5"/>
        <v>7893</v>
      </c>
      <c r="J36" s="305">
        <f t="shared" si="2"/>
        <v>100</v>
      </c>
      <c r="K36" s="46"/>
      <c r="L36" s="46"/>
      <c r="M36" s="46"/>
    </row>
    <row r="37" spans="1:13" ht="15.75">
      <c r="A37" s="150"/>
      <c r="B37" s="22" t="s">
        <v>161</v>
      </c>
      <c r="C37" s="22"/>
      <c r="D37" s="22" t="s">
        <v>162</v>
      </c>
      <c r="E37" s="22"/>
      <c r="F37" s="160"/>
      <c r="G37" s="166">
        <f t="shared" si="5"/>
        <v>8238</v>
      </c>
      <c r="H37" s="165">
        <f t="shared" si="5"/>
        <v>7893</v>
      </c>
      <c r="I37" s="285">
        <f t="shared" si="5"/>
        <v>7893</v>
      </c>
      <c r="J37" s="306">
        <f t="shared" si="2"/>
        <v>100</v>
      </c>
      <c r="K37" s="46"/>
      <c r="L37" s="46"/>
      <c r="M37" s="46"/>
    </row>
    <row r="38" spans="1:13" ht="15.75">
      <c r="A38" s="150"/>
      <c r="B38" s="22"/>
      <c r="C38" s="22" t="s">
        <v>163</v>
      </c>
      <c r="D38" s="22" t="s">
        <v>164</v>
      </c>
      <c r="E38" s="22"/>
      <c r="F38" s="160"/>
      <c r="G38" s="162">
        <f t="shared" si="5"/>
        <v>8238</v>
      </c>
      <c r="H38" s="138">
        <f t="shared" si="5"/>
        <v>7893</v>
      </c>
      <c r="I38" s="284">
        <f t="shared" si="5"/>
        <v>7893</v>
      </c>
      <c r="J38" s="306">
        <f t="shared" si="2"/>
        <v>100</v>
      </c>
      <c r="K38" s="46"/>
      <c r="L38" s="46"/>
      <c r="M38" s="46"/>
    </row>
    <row r="39" spans="1:13" ht="15.75">
      <c r="A39" s="150"/>
      <c r="B39" s="22"/>
      <c r="C39" s="22" t="s">
        <v>165</v>
      </c>
      <c r="D39" s="22"/>
      <c r="E39" s="22" t="s">
        <v>166</v>
      </c>
      <c r="F39" s="160"/>
      <c r="G39" s="162">
        <v>8238</v>
      </c>
      <c r="H39" s="138">
        <v>7893</v>
      </c>
      <c r="I39" s="284">
        <v>7893</v>
      </c>
      <c r="J39" s="306">
        <f t="shared" si="2"/>
        <v>100</v>
      </c>
      <c r="K39" s="46"/>
      <c r="L39" s="46"/>
      <c r="M39" s="46"/>
    </row>
    <row r="40" spans="1:13" ht="15.75">
      <c r="A40" s="144"/>
      <c r="B40" s="158"/>
      <c r="C40" s="158"/>
      <c r="D40" s="158"/>
      <c r="E40" s="158"/>
      <c r="F40" s="159"/>
      <c r="G40" s="161"/>
      <c r="H40" s="138"/>
      <c r="I40" s="284"/>
      <c r="J40" s="305"/>
      <c r="K40" s="46"/>
      <c r="L40" s="46"/>
      <c r="M40" s="46"/>
    </row>
    <row r="41" spans="1:13" ht="15.75">
      <c r="A41" s="193" t="s">
        <v>186</v>
      </c>
      <c r="B41" s="234"/>
      <c r="C41" s="234"/>
      <c r="D41" s="234"/>
      <c r="E41" s="234"/>
      <c r="F41" s="235"/>
      <c r="G41" s="196">
        <f>SUM(G42)</f>
        <v>10230</v>
      </c>
      <c r="H41" s="236">
        <f>SUM(H42)</f>
        <v>11820</v>
      </c>
      <c r="I41" s="286">
        <f>SUM(I42)</f>
        <v>11726</v>
      </c>
      <c r="J41" s="307">
        <f t="shared" si="2"/>
        <v>99.20473773265651</v>
      </c>
      <c r="K41" s="46"/>
      <c r="L41" s="46"/>
      <c r="M41" s="46"/>
    </row>
    <row r="42" spans="1:13" ht="15.75">
      <c r="A42" s="146" t="s">
        <v>128</v>
      </c>
      <c r="B42" s="30"/>
      <c r="C42" s="30" t="s">
        <v>127</v>
      </c>
      <c r="D42" s="30"/>
      <c r="E42" s="30"/>
      <c r="F42" s="179"/>
      <c r="G42" s="167">
        <f>SUM(G43+G46)</f>
        <v>10230</v>
      </c>
      <c r="H42" s="175">
        <f>SUM(H43+H46)</f>
        <v>11820</v>
      </c>
      <c r="I42" s="287">
        <f>SUM(I43+I46)</f>
        <v>11726</v>
      </c>
      <c r="J42" s="305">
        <f t="shared" si="2"/>
        <v>99.20473773265651</v>
      </c>
      <c r="K42" s="46"/>
      <c r="L42" s="46"/>
      <c r="M42" s="46"/>
    </row>
    <row r="43" spans="1:13" ht="15.75">
      <c r="A43" s="150"/>
      <c r="B43" s="22" t="s">
        <v>129</v>
      </c>
      <c r="C43" s="22"/>
      <c r="D43" s="22" t="s">
        <v>130</v>
      </c>
      <c r="E43" s="22"/>
      <c r="F43" s="160"/>
      <c r="G43" s="166">
        <f>SUM(G44:G45)</f>
        <v>9200</v>
      </c>
      <c r="H43" s="165">
        <f>SUM(H44:H45)</f>
        <v>10000</v>
      </c>
      <c r="I43" s="285">
        <f>SUM(I44:I45)</f>
        <v>9957</v>
      </c>
      <c r="J43" s="306">
        <f t="shared" si="2"/>
        <v>99.57000000000001</v>
      </c>
      <c r="K43" s="46"/>
      <c r="L43" s="46"/>
      <c r="M43" s="46"/>
    </row>
    <row r="44" spans="1:13" ht="15.75">
      <c r="A44" s="150"/>
      <c r="B44" s="22"/>
      <c r="C44" s="22"/>
      <c r="D44" s="22"/>
      <c r="E44" s="22" t="s">
        <v>0</v>
      </c>
      <c r="F44" s="160"/>
      <c r="G44" s="162">
        <v>6400</v>
      </c>
      <c r="H44" s="138">
        <v>7000</v>
      </c>
      <c r="I44" s="284">
        <v>6979</v>
      </c>
      <c r="J44" s="306">
        <f t="shared" si="2"/>
        <v>99.7</v>
      </c>
      <c r="K44" s="46"/>
      <c r="L44" s="46"/>
      <c r="M44" s="46"/>
    </row>
    <row r="45" spans="1:13" ht="15.75">
      <c r="A45" s="146"/>
      <c r="B45" s="30"/>
      <c r="C45" s="30"/>
      <c r="D45" s="30"/>
      <c r="E45" s="22" t="s">
        <v>12</v>
      </c>
      <c r="F45" s="160"/>
      <c r="G45" s="162">
        <v>2800</v>
      </c>
      <c r="H45" s="138">
        <v>3000</v>
      </c>
      <c r="I45" s="284">
        <v>2978</v>
      </c>
      <c r="J45" s="306">
        <f t="shared" si="2"/>
        <v>99.26666666666667</v>
      </c>
      <c r="K45" s="46"/>
      <c r="L45" s="46"/>
      <c r="M45" s="46"/>
    </row>
    <row r="46" spans="1:13" ht="15.75">
      <c r="A46" s="146"/>
      <c r="B46" s="22" t="s">
        <v>131</v>
      </c>
      <c r="C46" s="22"/>
      <c r="D46" s="22" t="s">
        <v>132</v>
      </c>
      <c r="E46" s="22"/>
      <c r="F46" s="160"/>
      <c r="G46" s="166">
        <f>SUM(G47+G49+G51)</f>
        <v>1030</v>
      </c>
      <c r="H46" s="165">
        <f>SUM(H47+H49+H51)</f>
        <v>1820</v>
      </c>
      <c r="I46" s="285">
        <f>SUM(I47+I49+I51)</f>
        <v>1769</v>
      </c>
      <c r="J46" s="306">
        <f t="shared" si="2"/>
        <v>97.19780219780219</v>
      </c>
      <c r="K46" s="46"/>
      <c r="L46" s="46"/>
      <c r="M46" s="46"/>
    </row>
    <row r="47" spans="1:13" ht="15.75">
      <c r="A47" s="146"/>
      <c r="B47" s="22"/>
      <c r="C47" s="22" t="s">
        <v>139</v>
      </c>
      <c r="D47" s="22" t="s">
        <v>140</v>
      </c>
      <c r="E47" s="22"/>
      <c r="F47" s="160"/>
      <c r="G47" s="166">
        <f>SUM(G48)</f>
        <v>300</v>
      </c>
      <c r="H47" s="165">
        <f>SUM(H48)</f>
        <v>900</v>
      </c>
      <c r="I47" s="285">
        <f>SUM(I48)</f>
        <v>885</v>
      </c>
      <c r="J47" s="306">
        <f t="shared" si="2"/>
        <v>98.33333333333333</v>
      </c>
      <c r="K47" s="46"/>
      <c r="L47" s="46"/>
      <c r="M47" s="46"/>
    </row>
    <row r="48" spans="1:13" ht="15.75">
      <c r="A48" s="146"/>
      <c r="B48" s="22"/>
      <c r="C48" s="22"/>
      <c r="D48" s="22"/>
      <c r="E48" s="22" t="s">
        <v>1</v>
      </c>
      <c r="F48" s="160"/>
      <c r="G48" s="162">
        <v>300</v>
      </c>
      <c r="H48" s="138">
        <v>900</v>
      </c>
      <c r="I48" s="284">
        <v>885</v>
      </c>
      <c r="J48" s="306">
        <f t="shared" si="2"/>
        <v>98.33333333333333</v>
      </c>
      <c r="K48" s="46"/>
      <c r="L48" s="46"/>
      <c r="M48" s="46"/>
    </row>
    <row r="49" spans="1:13" ht="15.75">
      <c r="A49" s="146"/>
      <c r="B49" s="22"/>
      <c r="C49" s="22" t="s">
        <v>133</v>
      </c>
      <c r="D49" s="22" t="s">
        <v>134</v>
      </c>
      <c r="E49" s="22"/>
      <c r="F49" s="160"/>
      <c r="G49" s="162">
        <f>SUM(G50)</f>
        <v>500</v>
      </c>
      <c r="H49" s="138">
        <f>SUM(H50)</f>
        <v>585</v>
      </c>
      <c r="I49" s="284">
        <f>SUM(I50)</f>
        <v>585</v>
      </c>
      <c r="J49" s="306">
        <f t="shared" si="2"/>
        <v>100</v>
      </c>
      <c r="K49" s="46"/>
      <c r="L49" s="46"/>
      <c r="M49" s="46"/>
    </row>
    <row r="50" spans="1:13" ht="15.75">
      <c r="A50" s="146"/>
      <c r="B50" s="22"/>
      <c r="C50" s="22"/>
      <c r="D50" s="22"/>
      <c r="E50" s="22" t="s">
        <v>135</v>
      </c>
      <c r="F50" s="160"/>
      <c r="G50" s="162">
        <v>500</v>
      </c>
      <c r="H50" s="138">
        <v>585</v>
      </c>
      <c r="I50" s="284">
        <v>585</v>
      </c>
      <c r="J50" s="306">
        <f t="shared" si="2"/>
        <v>100</v>
      </c>
      <c r="K50" s="46"/>
      <c r="L50" s="46"/>
      <c r="M50" s="46"/>
    </row>
    <row r="51" spans="1:13" ht="15.75">
      <c r="A51" s="146"/>
      <c r="B51" s="22"/>
      <c r="C51" s="22" t="s">
        <v>136</v>
      </c>
      <c r="D51" s="22" t="s">
        <v>137</v>
      </c>
      <c r="E51" s="22"/>
      <c r="F51" s="160"/>
      <c r="G51" s="162">
        <f>SUM(G52:G54)</f>
        <v>230</v>
      </c>
      <c r="H51" s="138">
        <f>SUM(H52:H54)</f>
        <v>335</v>
      </c>
      <c r="I51" s="284">
        <f>SUM(I52:I54)</f>
        <v>299</v>
      </c>
      <c r="J51" s="306">
        <f t="shared" si="2"/>
        <v>89.25373134328358</v>
      </c>
      <c r="K51" s="46"/>
      <c r="L51" s="46"/>
      <c r="M51" s="46"/>
    </row>
    <row r="52" spans="1:13" ht="15.75">
      <c r="A52" s="146"/>
      <c r="B52" s="22"/>
      <c r="C52" s="22"/>
      <c r="D52" s="22"/>
      <c r="E52" s="22" t="s">
        <v>141</v>
      </c>
      <c r="F52" s="160"/>
      <c r="G52" s="162">
        <v>80</v>
      </c>
      <c r="H52" s="138">
        <v>80</v>
      </c>
      <c r="I52" s="284">
        <v>68</v>
      </c>
      <c r="J52" s="306">
        <f t="shared" si="2"/>
        <v>85</v>
      </c>
      <c r="K52" s="46"/>
      <c r="L52" s="46"/>
      <c r="M52" s="46"/>
    </row>
    <row r="53" spans="1:13" ht="15.75">
      <c r="A53" s="146"/>
      <c r="B53" s="22"/>
      <c r="C53" s="22"/>
      <c r="D53" s="22"/>
      <c r="E53" s="22" t="s">
        <v>243</v>
      </c>
      <c r="F53" s="160"/>
      <c r="G53" s="162">
        <v>100</v>
      </c>
      <c r="H53" s="138">
        <v>150</v>
      </c>
      <c r="I53" s="284">
        <v>146</v>
      </c>
      <c r="J53" s="306">
        <f t="shared" si="2"/>
        <v>97.33333333333334</v>
      </c>
      <c r="K53" s="46"/>
      <c r="L53" s="46"/>
      <c r="M53" s="46"/>
    </row>
    <row r="54" spans="1:13" ht="15.75">
      <c r="A54" s="150"/>
      <c r="B54" s="22"/>
      <c r="C54" s="22"/>
      <c r="D54" s="22"/>
      <c r="E54" s="22" t="s">
        <v>138</v>
      </c>
      <c r="F54" s="160"/>
      <c r="G54" s="162">
        <v>50</v>
      </c>
      <c r="H54" s="138">
        <v>105</v>
      </c>
      <c r="I54" s="284">
        <v>85</v>
      </c>
      <c r="J54" s="306">
        <f t="shared" si="2"/>
        <v>80.95238095238095</v>
      </c>
      <c r="K54" s="46"/>
      <c r="L54" s="46"/>
      <c r="M54" s="46"/>
    </row>
    <row r="55" spans="1:13" ht="15.75">
      <c r="A55" s="144"/>
      <c r="B55" s="158"/>
      <c r="C55" s="158"/>
      <c r="D55" s="158"/>
      <c r="E55" s="158"/>
      <c r="F55" s="159"/>
      <c r="G55" s="161"/>
      <c r="H55" s="138"/>
      <c r="I55" s="288"/>
      <c r="J55" s="306"/>
      <c r="K55" s="46"/>
      <c r="L55" s="46"/>
      <c r="M55" s="46"/>
    </row>
    <row r="56" spans="1:14" ht="15.75">
      <c r="A56" s="193" t="s">
        <v>169</v>
      </c>
      <c r="B56" s="194"/>
      <c r="C56" s="194"/>
      <c r="D56" s="194"/>
      <c r="E56" s="194"/>
      <c r="F56" s="195"/>
      <c r="G56" s="196">
        <f>SUM(G57)</f>
        <v>2000</v>
      </c>
      <c r="H56" s="236">
        <f>SUM(H57)</f>
        <v>1718</v>
      </c>
      <c r="I56" s="286">
        <f>SUM(I57)</f>
        <v>1713</v>
      </c>
      <c r="J56" s="307">
        <f t="shared" si="2"/>
        <v>99.70896391152503</v>
      </c>
      <c r="N56" s="2"/>
    </row>
    <row r="57" spans="1:13" ht="15.75">
      <c r="A57" s="146" t="s">
        <v>142</v>
      </c>
      <c r="B57" s="30"/>
      <c r="C57" s="30" t="s">
        <v>143</v>
      </c>
      <c r="D57" s="30"/>
      <c r="E57" s="30"/>
      <c r="F57" s="179"/>
      <c r="G57" s="167">
        <f>SUM(G58+G62+G61)</f>
        <v>2000</v>
      </c>
      <c r="H57" s="175">
        <f>SUM(H58+H62+H61)</f>
        <v>1718</v>
      </c>
      <c r="I57" s="287">
        <f>SUM(I58+I62+I61)</f>
        <v>1713</v>
      </c>
      <c r="J57" s="305">
        <f t="shared" si="2"/>
        <v>99.70896391152503</v>
      </c>
      <c r="K57" s="46"/>
      <c r="L57" s="46"/>
      <c r="M57" s="46"/>
    </row>
    <row r="58" spans="1:13" ht="15.75">
      <c r="A58" s="146"/>
      <c r="B58" s="30"/>
      <c r="C58" s="22" t="s">
        <v>273</v>
      </c>
      <c r="D58" s="22" t="s">
        <v>278</v>
      </c>
      <c r="E58" s="22"/>
      <c r="F58" s="160"/>
      <c r="G58" s="162">
        <f>SUM(G59:G60)</f>
        <v>1700</v>
      </c>
      <c r="H58" s="138">
        <f>SUM(H59:H60)</f>
        <v>1718</v>
      </c>
      <c r="I58" s="284">
        <f>SUM(I59:I60)</f>
        <v>1713</v>
      </c>
      <c r="J58" s="306">
        <f t="shared" si="2"/>
        <v>99.70896391152503</v>
      </c>
      <c r="K58" s="46"/>
      <c r="L58" s="46"/>
      <c r="M58" s="46"/>
    </row>
    <row r="59" spans="1:13" ht="15.75">
      <c r="A59" s="146"/>
      <c r="B59" s="30"/>
      <c r="C59" s="22"/>
      <c r="D59" s="22"/>
      <c r="E59" s="22" t="s">
        <v>148</v>
      </c>
      <c r="F59" s="160"/>
      <c r="G59" s="162">
        <v>1500</v>
      </c>
      <c r="H59" s="138">
        <v>1718</v>
      </c>
      <c r="I59" s="284">
        <v>1713</v>
      </c>
      <c r="J59" s="306">
        <f t="shared" si="2"/>
        <v>99.70896391152503</v>
      </c>
      <c r="K59" s="46"/>
      <c r="L59" s="46"/>
      <c r="M59" s="46"/>
    </row>
    <row r="60" spans="1:13" ht="15.75">
      <c r="A60" s="146"/>
      <c r="B60" s="30"/>
      <c r="C60" s="22"/>
      <c r="D60" s="22"/>
      <c r="E60" s="22" t="s">
        <v>245</v>
      </c>
      <c r="F60" s="160"/>
      <c r="G60" s="162">
        <v>200</v>
      </c>
      <c r="H60" s="138">
        <v>0</v>
      </c>
      <c r="I60" s="284">
        <v>0</v>
      </c>
      <c r="J60" s="306">
        <v>0</v>
      </c>
      <c r="K60" s="46"/>
      <c r="L60" s="46"/>
      <c r="M60" s="46"/>
    </row>
    <row r="61" spans="1:13" ht="15.75">
      <c r="A61" s="146"/>
      <c r="B61" s="30"/>
      <c r="C61" s="22" t="s">
        <v>241</v>
      </c>
      <c r="D61" s="22" t="s">
        <v>244</v>
      </c>
      <c r="E61" s="22"/>
      <c r="F61" s="179"/>
      <c r="G61" s="162">
        <v>20</v>
      </c>
      <c r="H61" s="138">
        <v>0</v>
      </c>
      <c r="I61" s="284">
        <v>0</v>
      </c>
      <c r="J61" s="306">
        <v>0</v>
      </c>
      <c r="K61" s="46"/>
      <c r="L61" s="46"/>
      <c r="M61" s="46"/>
    </row>
    <row r="62" spans="1:13" ht="15.75">
      <c r="A62" s="150"/>
      <c r="B62" s="22"/>
      <c r="C62" s="22" t="s">
        <v>275</v>
      </c>
      <c r="D62" s="22" t="s">
        <v>147</v>
      </c>
      <c r="E62" s="22"/>
      <c r="F62" s="160"/>
      <c r="G62" s="162">
        <v>280</v>
      </c>
      <c r="H62" s="138">
        <v>0</v>
      </c>
      <c r="I62" s="284">
        <v>0</v>
      </c>
      <c r="J62" s="306">
        <v>0</v>
      </c>
      <c r="K62" s="46"/>
      <c r="L62" s="46"/>
      <c r="M62" s="46"/>
    </row>
    <row r="63" spans="1:13" ht="15.75">
      <c r="A63" s="144"/>
      <c r="B63" s="158"/>
      <c r="C63" s="158"/>
      <c r="D63" s="158"/>
      <c r="E63" s="158"/>
      <c r="F63" s="159"/>
      <c r="G63" s="161"/>
      <c r="H63" s="138"/>
      <c r="I63" s="288"/>
      <c r="J63" s="305"/>
      <c r="K63" s="46"/>
      <c r="L63" s="46"/>
      <c r="M63" s="46"/>
    </row>
    <row r="64" spans="1:13" ht="15.75">
      <c r="A64" s="193" t="s">
        <v>264</v>
      </c>
      <c r="B64" s="234"/>
      <c r="C64" s="234"/>
      <c r="D64" s="234"/>
      <c r="E64" s="234"/>
      <c r="F64" s="235"/>
      <c r="G64" s="196">
        <f>SUM(G65+G82)</f>
        <v>9563</v>
      </c>
      <c r="H64" s="236">
        <f>SUM(H65+H82)</f>
        <v>17650</v>
      </c>
      <c r="I64" s="286">
        <f>SUM(I65+I82)</f>
        <v>17571</v>
      </c>
      <c r="J64" s="309">
        <f t="shared" si="2"/>
        <v>99.55240793201133</v>
      </c>
      <c r="K64" s="46"/>
      <c r="L64" s="46"/>
      <c r="M64" s="46"/>
    </row>
    <row r="65" spans="1:16" ht="22.5" customHeight="1">
      <c r="A65" s="146" t="s">
        <v>114</v>
      </c>
      <c r="B65" s="30"/>
      <c r="C65" s="30" t="s">
        <v>115</v>
      </c>
      <c r="D65" s="30"/>
      <c r="E65" s="22"/>
      <c r="F65" s="160"/>
      <c r="G65" s="167">
        <f>SUM(G66)</f>
        <v>9563</v>
      </c>
      <c r="H65" s="175">
        <f>SUM(H66+H80)</f>
        <v>16168</v>
      </c>
      <c r="I65" s="287">
        <f>SUM(I66+I80)</f>
        <v>16089</v>
      </c>
      <c r="J65" s="308">
        <f t="shared" si="2"/>
        <v>99.51138050470064</v>
      </c>
      <c r="K65" s="21"/>
      <c r="L65" s="21"/>
      <c r="M65" s="43"/>
      <c r="N65" s="44"/>
      <c r="O65" s="22"/>
      <c r="P65" s="22"/>
    </row>
    <row r="66" spans="1:16" ht="15.75">
      <c r="A66" s="150"/>
      <c r="B66" s="22" t="s">
        <v>116</v>
      </c>
      <c r="C66" s="22"/>
      <c r="D66" s="22" t="s">
        <v>117</v>
      </c>
      <c r="E66" s="22"/>
      <c r="F66" s="160"/>
      <c r="G66" s="166">
        <f>SUM(G67+G68+G69+G71+G73+G79)</f>
        <v>9563</v>
      </c>
      <c r="H66" s="165">
        <f>SUM(H67+H68+H69+H71+H73+H79)</f>
        <v>16118</v>
      </c>
      <c r="I66" s="285">
        <f>SUM(I67+I68+I69+I71+I73+I79)</f>
        <v>16043</v>
      </c>
      <c r="J66" s="306">
        <f t="shared" si="2"/>
        <v>99.53468172229806</v>
      </c>
      <c r="K66" s="45"/>
      <c r="L66" s="33"/>
      <c r="M66" s="33"/>
      <c r="N66" s="24"/>
      <c r="O66" s="22"/>
      <c r="P66" s="22"/>
    </row>
    <row r="67" spans="1:14" s="9" customFormat="1" ht="15.75">
      <c r="A67" s="146"/>
      <c r="B67" s="30"/>
      <c r="C67" s="22" t="s">
        <v>118</v>
      </c>
      <c r="D67" s="22" t="s">
        <v>119</v>
      </c>
      <c r="E67" s="22"/>
      <c r="F67" s="160"/>
      <c r="G67" s="162">
        <v>8164</v>
      </c>
      <c r="H67" s="138">
        <v>8204</v>
      </c>
      <c r="I67" s="284">
        <v>8204</v>
      </c>
      <c r="J67" s="306">
        <f t="shared" si="2"/>
        <v>100</v>
      </c>
      <c r="N67" s="65"/>
    </row>
    <row r="68" spans="1:13" ht="15.75">
      <c r="A68" s="150"/>
      <c r="B68" s="22"/>
      <c r="C68" s="22" t="s">
        <v>120</v>
      </c>
      <c r="D68" s="22" t="s">
        <v>261</v>
      </c>
      <c r="E68" s="22"/>
      <c r="F68" s="160"/>
      <c r="G68" s="162">
        <v>199</v>
      </c>
      <c r="H68" s="138">
        <v>0</v>
      </c>
      <c r="I68" s="284">
        <v>0</v>
      </c>
      <c r="J68" s="306">
        <v>0</v>
      </c>
      <c r="K68" s="46"/>
      <c r="L68" s="46"/>
      <c r="M68" s="46"/>
    </row>
    <row r="69" spans="1:13" ht="15.75" customHeight="1">
      <c r="A69" s="150"/>
      <c r="B69" s="22"/>
      <c r="C69" s="22" t="s">
        <v>121</v>
      </c>
      <c r="D69" s="22" t="s">
        <v>122</v>
      </c>
      <c r="E69" s="22"/>
      <c r="F69" s="160"/>
      <c r="G69" s="162">
        <f>SUM(G70:G70)</f>
        <v>0</v>
      </c>
      <c r="H69" s="138">
        <f>SUM(H70:H70)</f>
        <v>274</v>
      </c>
      <c r="I69" s="284">
        <f>SUM(I70:I70)</f>
        <v>271</v>
      </c>
      <c r="J69" s="306">
        <f aca="true" t="shared" si="6" ref="J69:J100">I69/H69*100</f>
        <v>98.90510948905109</v>
      </c>
      <c r="K69" s="46"/>
      <c r="L69" s="46"/>
      <c r="M69" s="46"/>
    </row>
    <row r="70" spans="1:13" ht="15.75" customHeight="1">
      <c r="A70" s="150"/>
      <c r="B70" s="22"/>
      <c r="C70" s="22"/>
      <c r="D70" s="22"/>
      <c r="E70" s="22" t="s">
        <v>19</v>
      </c>
      <c r="F70" s="160"/>
      <c r="G70" s="162">
        <v>0</v>
      </c>
      <c r="H70" s="138">
        <v>274</v>
      </c>
      <c r="I70" s="284">
        <v>271</v>
      </c>
      <c r="J70" s="306">
        <f t="shared" si="6"/>
        <v>98.90510948905109</v>
      </c>
      <c r="K70" s="46"/>
      <c r="L70" s="168"/>
      <c r="M70" s="46"/>
    </row>
    <row r="71" spans="1:13" ht="15.75">
      <c r="A71" s="150"/>
      <c r="B71" s="22"/>
      <c r="C71" s="22" t="s">
        <v>123</v>
      </c>
      <c r="D71" s="22" t="s">
        <v>124</v>
      </c>
      <c r="E71" s="22"/>
      <c r="F71" s="160"/>
      <c r="G71" s="162">
        <f>SUM(G72)</f>
        <v>1200</v>
      </c>
      <c r="H71" s="138">
        <f>SUM(H72)</f>
        <v>1200</v>
      </c>
      <c r="I71" s="284">
        <f>SUM(I72)</f>
        <v>1200</v>
      </c>
      <c r="J71" s="306">
        <f t="shared" si="6"/>
        <v>100</v>
      </c>
      <c r="K71" s="46"/>
      <c r="L71" s="46"/>
      <c r="M71" s="46"/>
    </row>
    <row r="72" spans="1:13" ht="15.75">
      <c r="A72" s="150"/>
      <c r="B72" s="22"/>
      <c r="C72" s="22"/>
      <c r="D72" s="22"/>
      <c r="E72" s="22" t="s">
        <v>22</v>
      </c>
      <c r="F72" s="160"/>
      <c r="G72" s="162">
        <v>1200</v>
      </c>
      <c r="H72" s="138">
        <v>1200</v>
      </c>
      <c r="I72" s="250">
        <v>1200</v>
      </c>
      <c r="J72" s="306">
        <f t="shared" si="6"/>
        <v>100</v>
      </c>
      <c r="K72" s="46"/>
      <c r="L72" s="46"/>
      <c r="M72" s="46"/>
    </row>
    <row r="73" spans="1:13" ht="15.75">
      <c r="A73" s="150"/>
      <c r="B73" s="22"/>
      <c r="C73" s="22" t="s">
        <v>125</v>
      </c>
      <c r="D73" s="22" t="s">
        <v>279</v>
      </c>
      <c r="E73" s="22"/>
      <c r="F73" s="160"/>
      <c r="G73" s="162">
        <f>SUM(G74:G78)</f>
        <v>0</v>
      </c>
      <c r="H73" s="185">
        <f>SUM(H74:H78)</f>
        <v>6430</v>
      </c>
      <c r="I73" s="162">
        <f>SUM(I74:I78)</f>
        <v>6358</v>
      </c>
      <c r="J73" s="306">
        <f t="shared" si="6"/>
        <v>98.88024883359253</v>
      </c>
      <c r="K73" s="46"/>
      <c r="L73" s="46"/>
      <c r="M73" s="46"/>
    </row>
    <row r="74" spans="1:13" ht="15.75">
      <c r="A74" s="150"/>
      <c r="B74" s="22"/>
      <c r="C74" s="22"/>
      <c r="D74" s="22"/>
      <c r="E74" s="22" t="s">
        <v>303</v>
      </c>
      <c r="F74" s="160"/>
      <c r="G74" s="162">
        <v>0</v>
      </c>
      <c r="H74" s="138">
        <v>455</v>
      </c>
      <c r="I74" s="250">
        <v>433</v>
      </c>
      <c r="J74" s="306">
        <f t="shared" si="6"/>
        <v>95.16483516483515</v>
      </c>
      <c r="K74" s="46"/>
      <c r="L74" s="46"/>
      <c r="M74" s="46"/>
    </row>
    <row r="75" spans="1:13" ht="15.75">
      <c r="A75" s="150"/>
      <c r="B75" s="22"/>
      <c r="C75" s="22"/>
      <c r="D75" s="22"/>
      <c r="E75" s="22" t="s">
        <v>304</v>
      </c>
      <c r="F75" s="160"/>
      <c r="G75" s="162">
        <v>0</v>
      </c>
      <c r="H75" s="138">
        <v>5291</v>
      </c>
      <c r="I75" s="250">
        <v>5291</v>
      </c>
      <c r="J75" s="306">
        <f t="shared" si="6"/>
        <v>100</v>
      </c>
      <c r="K75" s="46"/>
      <c r="L75" s="46"/>
      <c r="M75" s="46"/>
    </row>
    <row r="76" spans="1:13" ht="15.75">
      <c r="A76" s="150"/>
      <c r="B76" s="22"/>
      <c r="C76" s="22"/>
      <c r="D76" s="22"/>
      <c r="E76" s="22" t="s">
        <v>305</v>
      </c>
      <c r="F76" s="160"/>
      <c r="G76" s="162">
        <v>0</v>
      </c>
      <c r="H76" s="138">
        <v>114</v>
      </c>
      <c r="I76" s="250">
        <v>114</v>
      </c>
      <c r="J76" s="306">
        <f t="shared" si="6"/>
        <v>100</v>
      </c>
      <c r="K76" s="46"/>
      <c r="L76" s="46"/>
      <c r="M76" s="46"/>
    </row>
    <row r="77" spans="1:13" ht="15.75">
      <c r="A77" s="150"/>
      <c r="B77" s="22"/>
      <c r="C77" s="22"/>
      <c r="D77" s="22"/>
      <c r="E77" s="22" t="s">
        <v>306</v>
      </c>
      <c r="F77" s="160"/>
      <c r="G77" s="162">
        <v>0</v>
      </c>
      <c r="H77" s="138">
        <v>520</v>
      </c>
      <c r="I77" s="250">
        <v>520</v>
      </c>
      <c r="J77" s="306">
        <f t="shared" si="6"/>
        <v>100</v>
      </c>
      <c r="K77" s="46"/>
      <c r="L77" s="46"/>
      <c r="M77" s="46"/>
    </row>
    <row r="78" spans="1:13" ht="15.75">
      <c r="A78" s="150"/>
      <c r="B78" s="22"/>
      <c r="C78" s="22"/>
      <c r="D78" s="22"/>
      <c r="E78" s="22" t="s">
        <v>309</v>
      </c>
      <c r="F78" s="160"/>
      <c r="G78" s="162">
        <v>0</v>
      </c>
      <c r="H78" s="138">
        <v>50</v>
      </c>
      <c r="I78" s="250">
        <v>0</v>
      </c>
      <c r="J78" s="306">
        <f t="shared" si="6"/>
        <v>0</v>
      </c>
      <c r="K78" s="46"/>
      <c r="L78" s="46"/>
      <c r="M78" s="46"/>
    </row>
    <row r="79" spans="1:13" ht="15.75">
      <c r="A79" s="150"/>
      <c r="B79" s="22"/>
      <c r="C79" s="22" t="s">
        <v>126</v>
      </c>
      <c r="D79" s="22" t="s">
        <v>283</v>
      </c>
      <c r="E79" s="22"/>
      <c r="F79" s="160"/>
      <c r="G79" s="162">
        <v>0</v>
      </c>
      <c r="H79" s="138">
        <v>10</v>
      </c>
      <c r="I79" s="250">
        <v>10</v>
      </c>
      <c r="J79" s="306">
        <f t="shared" si="6"/>
        <v>100</v>
      </c>
      <c r="K79" s="46"/>
      <c r="L79" s="46"/>
      <c r="M79" s="46"/>
    </row>
    <row r="80" spans="1:13" ht="15.75">
      <c r="A80" s="150"/>
      <c r="B80" s="22" t="s">
        <v>323</v>
      </c>
      <c r="C80" s="22"/>
      <c r="D80" s="22" t="s">
        <v>324</v>
      </c>
      <c r="E80" s="22"/>
      <c r="F80" s="160"/>
      <c r="G80" s="162"/>
      <c r="H80" s="138">
        <f>SUM(H81)</f>
        <v>50</v>
      </c>
      <c r="I80" s="250">
        <f>SUM(I81)</f>
        <v>46</v>
      </c>
      <c r="J80" s="306">
        <f t="shared" si="6"/>
        <v>92</v>
      </c>
      <c r="K80" s="46"/>
      <c r="L80" s="46"/>
      <c r="M80" s="46"/>
    </row>
    <row r="81" spans="1:13" ht="15.75">
      <c r="A81" s="150"/>
      <c r="B81" s="22"/>
      <c r="C81" s="22"/>
      <c r="D81" s="22"/>
      <c r="E81" s="22" t="s">
        <v>309</v>
      </c>
      <c r="F81" s="160"/>
      <c r="G81" s="162"/>
      <c r="H81" s="138">
        <v>50</v>
      </c>
      <c r="I81" s="250">
        <v>46</v>
      </c>
      <c r="J81" s="306">
        <f t="shared" si="6"/>
        <v>92</v>
      </c>
      <c r="K81" s="46"/>
      <c r="L81" s="46"/>
      <c r="M81" s="46"/>
    </row>
    <row r="82" spans="1:13" ht="15.75">
      <c r="A82" s="146" t="s">
        <v>159</v>
      </c>
      <c r="B82" s="30"/>
      <c r="C82" s="30" t="s">
        <v>160</v>
      </c>
      <c r="D82" s="30"/>
      <c r="E82" s="30"/>
      <c r="F82" s="160"/>
      <c r="G82" s="167">
        <f aca="true" t="shared" si="7" ref="G82:I84">SUM(G83)</f>
        <v>0</v>
      </c>
      <c r="H82" s="183">
        <f t="shared" si="7"/>
        <v>1482</v>
      </c>
      <c r="I82" s="167">
        <f t="shared" si="7"/>
        <v>1482</v>
      </c>
      <c r="J82" s="305">
        <f t="shared" si="6"/>
        <v>100</v>
      </c>
      <c r="K82" s="46"/>
      <c r="L82" s="46"/>
      <c r="M82" s="46"/>
    </row>
    <row r="83" spans="1:13" ht="15.75">
      <c r="A83" s="146"/>
      <c r="B83" s="22" t="s">
        <v>161</v>
      </c>
      <c r="C83" s="22"/>
      <c r="D83" s="22" t="s">
        <v>162</v>
      </c>
      <c r="E83" s="22"/>
      <c r="F83" s="160"/>
      <c r="G83" s="166">
        <f t="shared" si="7"/>
        <v>0</v>
      </c>
      <c r="H83" s="184">
        <f t="shared" si="7"/>
        <v>1482</v>
      </c>
      <c r="I83" s="166">
        <f t="shared" si="7"/>
        <v>1482</v>
      </c>
      <c r="J83" s="306">
        <f t="shared" si="6"/>
        <v>100</v>
      </c>
      <c r="K83" s="46"/>
      <c r="L83" s="46"/>
      <c r="M83" s="46"/>
    </row>
    <row r="84" spans="1:13" ht="15.75">
      <c r="A84" s="146"/>
      <c r="B84" s="30"/>
      <c r="C84" s="22" t="s">
        <v>280</v>
      </c>
      <c r="D84" s="22" t="s">
        <v>281</v>
      </c>
      <c r="E84" s="22"/>
      <c r="F84" s="160"/>
      <c r="G84" s="162">
        <f t="shared" si="7"/>
        <v>0</v>
      </c>
      <c r="H84" s="185">
        <f t="shared" si="7"/>
        <v>1482</v>
      </c>
      <c r="I84" s="162">
        <f t="shared" si="7"/>
        <v>1482</v>
      </c>
      <c r="J84" s="306">
        <f t="shared" si="6"/>
        <v>100</v>
      </c>
      <c r="K84" s="46"/>
      <c r="L84" s="46"/>
      <c r="M84" s="46"/>
    </row>
    <row r="85" spans="1:13" ht="15.75">
      <c r="A85" s="150"/>
      <c r="B85" s="22"/>
      <c r="C85" s="22"/>
      <c r="D85" s="22"/>
      <c r="E85" s="22" t="s">
        <v>282</v>
      </c>
      <c r="F85" s="160"/>
      <c r="G85" s="162">
        <v>0</v>
      </c>
      <c r="H85" s="138">
        <v>1482</v>
      </c>
      <c r="I85" s="250">
        <v>1482</v>
      </c>
      <c r="J85" s="306">
        <f t="shared" si="6"/>
        <v>100</v>
      </c>
      <c r="K85" s="46"/>
      <c r="L85" s="46"/>
      <c r="M85" s="46"/>
    </row>
    <row r="86" spans="1:13" ht="15.75">
      <c r="A86" s="150"/>
      <c r="B86" s="22"/>
      <c r="C86" s="22"/>
      <c r="D86" s="22"/>
      <c r="E86" s="22"/>
      <c r="F86" s="160"/>
      <c r="G86" s="162"/>
      <c r="H86" s="138"/>
      <c r="I86" s="289"/>
      <c r="J86" s="305"/>
      <c r="K86" s="46"/>
      <c r="L86" s="46"/>
      <c r="M86" s="46"/>
    </row>
    <row r="87" spans="1:10" s="9" customFormat="1" ht="15.75">
      <c r="A87" s="193" t="s">
        <v>172</v>
      </c>
      <c r="B87" s="198"/>
      <c r="C87" s="198"/>
      <c r="D87" s="198"/>
      <c r="E87" s="198"/>
      <c r="F87" s="200"/>
      <c r="G87" s="196">
        <f>SUM(G88+G92)</f>
        <v>70</v>
      </c>
      <c r="H87" s="236">
        <f>SUM(H88+H92)</f>
        <v>550</v>
      </c>
      <c r="I87" s="290">
        <f>SUM(I88+I92)</f>
        <v>541</v>
      </c>
      <c r="J87" s="307">
        <f t="shared" si="6"/>
        <v>98.36363636363636</v>
      </c>
    </row>
    <row r="88" spans="1:10" s="9" customFormat="1" ht="15.75">
      <c r="A88" s="146" t="s">
        <v>142</v>
      </c>
      <c r="B88" s="30"/>
      <c r="C88" s="30" t="s">
        <v>143</v>
      </c>
      <c r="D88" s="30"/>
      <c r="E88" s="30"/>
      <c r="F88" s="148"/>
      <c r="G88" s="167">
        <f>SUM(G91+G89)</f>
        <v>20</v>
      </c>
      <c r="H88" s="175">
        <f>SUM(H91+H89)</f>
        <v>350</v>
      </c>
      <c r="I88" s="291">
        <f>SUM(I91+I89)</f>
        <v>346</v>
      </c>
      <c r="J88" s="305">
        <f t="shared" si="6"/>
        <v>98.85714285714286</v>
      </c>
    </row>
    <row r="89" spans="1:10" s="9" customFormat="1" ht="15.75">
      <c r="A89" s="146"/>
      <c r="B89" s="30"/>
      <c r="C89" s="22" t="s">
        <v>273</v>
      </c>
      <c r="D89" s="22" t="s">
        <v>278</v>
      </c>
      <c r="E89" s="22"/>
      <c r="F89" s="148"/>
      <c r="G89" s="166">
        <f>SUM(G90)</f>
        <v>0</v>
      </c>
      <c r="H89" s="165">
        <f>SUM(H90)</f>
        <v>345</v>
      </c>
      <c r="I89" s="252">
        <f>SUM(I90)</f>
        <v>341</v>
      </c>
      <c r="J89" s="306">
        <f t="shared" si="6"/>
        <v>98.84057971014492</v>
      </c>
    </row>
    <row r="90" spans="1:10" s="9" customFormat="1" ht="15.75">
      <c r="A90" s="146"/>
      <c r="B90" s="30"/>
      <c r="C90" s="30"/>
      <c r="D90" s="30"/>
      <c r="E90" s="22" t="s">
        <v>245</v>
      </c>
      <c r="F90" s="148"/>
      <c r="G90" s="166">
        <v>0</v>
      </c>
      <c r="H90" s="165">
        <v>345</v>
      </c>
      <c r="I90" s="250">
        <v>341</v>
      </c>
      <c r="J90" s="306">
        <f t="shared" si="6"/>
        <v>98.84057971014492</v>
      </c>
    </row>
    <row r="91" spans="1:10" s="9" customFormat="1" ht="15.75">
      <c r="A91" s="150"/>
      <c r="B91" s="22"/>
      <c r="C91" s="22" t="s">
        <v>146</v>
      </c>
      <c r="D91" s="22" t="s">
        <v>20</v>
      </c>
      <c r="E91" s="22"/>
      <c r="F91" s="148"/>
      <c r="G91" s="180">
        <v>20</v>
      </c>
      <c r="H91" s="138">
        <v>5</v>
      </c>
      <c r="I91" s="250">
        <v>5</v>
      </c>
      <c r="J91" s="306">
        <f t="shared" si="6"/>
        <v>100</v>
      </c>
    </row>
    <row r="92" spans="1:13" ht="15.75">
      <c r="A92" s="146" t="s">
        <v>157</v>
      </c>
      <c r="B92" s="30"/>
      <c r="C92" s="30" t="s">
        <v>158</v>
      </c>
      <c r="D92" s="30"/>
      <c r="E92" s="30"/>
      <c r="F92" s="179"/>
      <c r="G92" s="167">
        <f>SUM(G93)</f>
        <v>50</v>
      </c>
      <c r="H92" s="175">
        <f>SUM(H93)</f>
        <v>200</v>
      </c>
      <c r="I92" s="291">
        <f>SUM(I93)</f>
        <v>195</v>
      </c>
      <c r="J92" s="305">
        <f t="shared" si="6"/>
        <v>97.5</v>
      </c>
      <c r="K92" s="46"/>
      <c r="L92" s="46"/>
      <c r="M92" s="46"/>
    </row>
    <row r="93" spans="1:13" ht="15.75">
      <c r="A93" s="150"/>
      <c r="B93" s="22" t="s">
        <v>325</v>
      </c>
      <c r="C93" s="22"/>
      <c r="D93" s="22" t="s">
        <v>191</v>
      </c>
      <c r="E93" s="22"/>
      <c r="F93" s="160"/>
      <c r="G93" s="162">
        <v>50</v>
      </c>
      <c r="H93" s="138">
        <v>200</v>
      </c>
      <c r="I93" s="250">
        <v>195</v>
      </c>
      <c r="J93" s="306">
        <f t="shared" si="6"/>
        <v>97.5</v>
      </c>
      <c r="K93" s="46" t="s">
        <v>114</v>
      </c>
      <c r="L93" s="89">
        <f>SUM(H65+H96)</f>
        <v>19665</v>
      </c>
      <c r="M93" s="89">
        <f>SUM(I65+I96)</f>
        <v>19586</v>
      </c>
    </row>
    <row r="94" spans="1:14" ht="15.75">
      <c r="A94" s="140"/>
      <c r="B94" s="143"/>
      <c r="C94" s="141"/>
      <c r="D94" s="141"/>
      <c r="E94" s="141"/>
      <c r="F94" s="142"/>
      <c r="G94" s="154"/>
      <c r="H94" s="138"/>
      <c r="I94" s="250"/>
      <c r="J94" s="304"/>
      <c r="K94" s="46" t="s">
        <v>208</v>
      </c>
      <c r="L94" s="89">
        <f>SUM(H33)</f>
        <v>7477</v>
      </c>
      <c r="M94" s="89">
        <f>SUM(I33)</f>
        <v>7477</v>
      </c>
      <c r="N94" s="2"/>
    </row>
    <row r="95" spans="1:14" ht="14.25" customHeight="1">
      <c r="A95" s="193" t="s">
        <v>195</v>
      </c>
      <c r="B95" s="198"/>
      <c r="C95" s="194"/>
      <c r="D95" s="194"/>
      <c r="E95" s="194"/>
      <c r="F95" s="195"/>
      <c r="G95" s="196">
        <f aca="true" t="shared" si="8" ref="G95:I97">SUM(G96)</f>
        <v>2890</v>
      </c>
      <c r="H95" s="236">
        <f t="shared" si="8"/>
        <v>3497</v>
      </c>
      <c r="I95" s="290">
        <f t="shared" si="8"/>
        <v>3497</v>
      </c>
      <c r="J95" s="307">
        <f t="shared" si="6"/>
        <v>100</v>
      </c>
      <c r="K95" s="46" t="s">
        <v>128</v>
      </c>
      <c r="L95" s="89">
        <f>SUM(H42)</f>
        <v>11820</v>
      </c>
      <c r="M95" s="89">
        <f>SUM(I42)</f>
        <v>11726</v>
      </c>
      <c r="N95" s="2"/>
    </row>
    <row r="96" spans="1:13" ht="15.75">
      <c r="A96" s="146" t="s">
        <v>114</v>
      </c>
      <c r="B96" s="30"/>
      <c r="C96" s="30" t="s">
        <v>154</v>
      </c>
      <c r="D96" s="30"/>
      <c r="E96" s="30"/>
      <c r="F96" s="30"/>
      <c r="G96" s="167">
        <f t="shared" si="8"/>
        <v>2890</v>
      </c>
      <c r="H96" s="175">
        <f t="shared" si="8"/>
        <v>3497</v>
      </c>
      <c r="I96" s="291">
        <f t="shared" si="8"/>
        <v>3497</v>
      </c>
      <c r="J96" s="305">
        <f t="shared" si="6"/>
        <v>100</v>
      </c>
      <c r="K96" s="46" t="s">
        <v>142</v>
      </c>
      <c r="L96" s="89">
        <f>SUM(H10+H14+H18+H57+H88)</f>
        <v>2589</v>
      </c>
      <c r="M96" s="89">
        <f>SUM(I10+I14+I18+I57+I88)</f>
        <v>2251</v>
      </c>
    </row>
    <row r="97" spans="1:13" ht="15.75">
      <c r="A97" s="150"/>
      <c r="B97" s="22" t="s">
        <v>323</v>
      </c>
      <c r="C97" s="22"/>
      <c r="D97" s="22" t="s">
        <v>155</v>
      </c>
      <c r="E97" s="22"/>
      <c r="F97" s="22"/>
      <c r="G97" s="166">
        <f t="shared" si="8"/>
        <v>2890</v>
      </c>
      <c r="H97" s="165">
        <f t="shared" si="8"/>
        <v>3497</v>
      </c>
      <c r="I97" s="252">
        <f t="shared" si="8"/>
        <v>3497</v>
      </c>
      <c r="J97" s="306">
        <f t="shared" si="6"/>
        <v>100</v>
      </c>
      <c r="K97" s="46" t="s">
        <v>149</v>
      </c>
      <c r="L97" s="89">
        <f>SUM(H24)</f>
        <v>11155</v>
      </c>
      <c r="M97" s="89">
        <f>SUM(I24)</f>
        <v>0</v>
      </c>
    </row>
    <row r="98" spans="1:14" ht="15.75">
      <c r="A98" s="150"/>
      <c r="B98" s="22"/>
      <c r="C98" s="22"/>
      <c r="D98" s="22"/>
      <c r="E98" s="22" t="s">
        <v>156</v>
      </c>
      <c r="F98" s="22"/>
      <c r="G98" s="162">
        <v>2890</v>
      </c>
      <c r="H98" s="138">
        <v>3497</v>
      </c>
      <c r="I98" s="250">
        <v>3497</v>
      </c>
      <c r="J98" s="306">
        <f t="shared" si="6"/>
        <v>100</v>
      </c>
      <c r="K98" s="168" t="s">
        <v>153</v>
      </c>
      <c r="L98" s="89">
        <f>SUM(H26)</f>
        <v>20</v>
      </c>
      <c r="M98" s="89">
        <f>SUM(I26)</f>
        <v>10</v>
      </c>
      <c r="N98" s="89"/>
    </row>
    <row r="99" spans="1:13" ht="15.75">
      <c r="A99" s="144"/>
      <c r="B99" s="158"/>
      <c r="C99" s="158"/>
      <c r="D99" s="158"/>
      <c r="E99" s="158"/>
      <c r="F99" s="158"/>
      <c r="G99" s="161" t="s">
        <v>249</v>
      </c>
      <c r="H99" s="138"/>
      <c r="I99" s="250"/>
      <c r="J99" s="304"/>
      <c r="K99" s="46" t="s">
        <v>157</v>
      </c>
      <c r="L99" s="89">
        <f>SUM(H92)</f>
        <v>200</v>
      </c>
      <c r="M99" s="89">
        <f>SUM(I92)</f>
        <v>195</v>
      </c>
    </row>
    <row r="100" spans="1:14" ht="16.5" thickBot="1">
      <c r="A100" s="172" t="s">
        <v>192</v>
      </c>
      <c r="B100" s="176"/>
      <c r="C100" s="173"/>
      <c r="D100" s="173"/>
      <c r="E100" s="173"/>
      <c r="F100" s="173"/>
      <c r="G100" s="182">
        <f>SUM(G9+G17+G41+G56+G64+G87+G32+G95+G13)</f>
        <v>46825</v>
      </c>
      <c r="H100" s="280">
        <f>SUM(H9+H17+H41+H56+H64+H87+H32+H95+H13)</f>
        <v>69778</v>
      </c>
      <c r="I100" s="182">
        <f>SUM(I9+I17+I41+I56+I64+I87+I32+I95+I13)</f>
        <v>58097</v>
      </c>
      <c r="J100" s="303">
        <f t="shared" si="6"/>
        <v>83.25976668864112</v>
      </c>
      <c r="K100" s="46" t="s">
        <v>159</v>
      </c>
      <c r="L100" s="89">
        <f>SUM(H82+H36+H28)</f>
        <v>16852</v>
      </c>
      <c r="M100" s="89">
        <f>SUM(I82+I36+I28)</f>
        <v>16852</v>
      </c>
      <c r="N100" s="2"/>
    </row>
    <row r="101" spans="1:14" ht="15.75">
      <c r="A101" s="8"/>
      <c r="B101" s="4"/>
      <c r="C101" s="6"/>
      <c r="D101" s="6"/>
      <c r="E101" s="6"/>
      <c r="F101" s="6"/>
      <c r="G101" s="54"/>
      <c r="I101" s="22"/>
      <c r="J101" s="302"/>
      <c r="L101" s="89">
        <f>SUM(L93:L100)</f>
        <v>69778</v>
      </c>
      <c r="M101" s="89">
        <f>SUM(M93:M100)</f>
        <v>58097</v>
      </c>
      <c r="N101" s="2"/>
    </row>
    <row r="102" spans="1:14" ht="15.75">
      <c r="A102" s="8"/>
      <c r="B102" s="4"/>
      <c r="C102" s="6"/>
      <c r="D102" s="6"/>
      <c r="E102" s="6"/>
      <c r="F102" s="6"/>
      <c r="G102" s="54"/>
      <c r="I102" s="22"/>
      <c r="N102" s="2"/>
    </row>
    <row r="103" spans="1:14" ht="15.75">
      <c r="A103" s="8"/>
      <c r="B103" s="4"/>
      <c r="C103" s="6"/>
      <c r="D103" s="6"/>
      <c r="E103" s="6"/>
      <c r="F103" s="6"/>
      <c r="G103" s="54"/>
      <c r="I103" s="22"/>
      <c r="N103" s="2"/>
    </row>
    <row r="104" spans="1:14" ht="15.75">
      <c r="A104" s="8"/>
      <c r="B104" s="4"/>
      <c r="C104" s="6"/>
      <c r="D104" s="6"/>
      <c r="E104" s="6"/>
      <c r="F104" s="6"/>
      <c r="G104" s="54"/>
      <c r="I104" s="22"/>
      <c r="N104" s="2"/>
    </row>
    <row r="105" spans="1:14" ht="15.75">
      <c r="A105" s="8"/>
      <c r="B105" s="4"/>
      <c r="C105" s="6"/>
      <c r="D105" s="6"/>
      <c r="E105" s="6"/>
      <c r="F105" s="6"/>
      <c r="G105" s="54"/>
      <c r="I105" s="22"/>
      <c r="N105" s="2"/>
    </row>
    <row r="106" spans="1:14" ht="15.75">
      <c r="A106" s="8"/>
      <c r="B106" s="4"/>
      <c r="C106" s="6"/>
      <c r="D106" s="6"/>
      <c r="E106" s="6"/>
      <c r="F106" s="6"/>
      <c r="G106" s="54"/>
      <c r="I106" s="22"/>
      <c r="N106" s="2"/>
    </row>
    <row r="107" spans="1:14" ht="15.75">
      <c r="A107" s="8"/>
      <c r="B107" s="4"/>
      <c r="C107" s="6"/>
      <c r="D107" s="6"/>
      <c r="E107" s="6"/>
      <c r="F107" s="6"/>
      <c r="G107" s="54"/>
      <c r="I107" s="22"/>
      <c r="N107" s="2"/>
    </row>
    <row r="108" spans="1:14" ht="15.75">
      <c r="A108" s="8"/>
      <c r="B108" s="4"/>
      <c r="C108" s="6"/>
      <c r="D108" s="6"/>
      <c r="E108" s="6"/>
      <c r="F108" s="6"/>
      <c r="G108" s="54"/>
      <c r="I108" s="22"/>
      <c r="N108" s="2"/>
    </row>
    <row r="109" spans="9:13" ht="15.75">
      <c r="I109" s="22"/>
      <c r="K109" s="46"/>
      <c r="L109" s="46"/>
      <c r="M109" s="46"/>
    </row>
    <row r="110" spans="9:13" ht="15.75">
      <c r="I110" s="22"/>
      <c r="K110" s="46"/>
      <c r="L110" s="46"/>
      <c r="M110" s="46"/>
    </row>
    <row r="111" spans="11:13" ht="15.75">
      <c r="K111" s="46"/>
      <c r="L111" s="46"/>
      <c r="M111" s="46"/>
    </row>
    <row r="112" spans="11:13" ht="15.75">
      <c r="K112" s="46"/>
      <c r="L112" s="46"/>
      <c r="M112" s="46"/>
    </row>
    <row r="113" spans="11:13" ht="15.75">
      <c r="K113" s="46"/>
      <c r="L113" s="46"/>
      <c r="M113" s="46"/>
    </row>
    <row r="114" spans="1:12" s="22" customFormat="1" ht="15.75">
      <c r="A114" s="48"/>
      <c r="B114" s="48"/>
      <c r="C114" s="48"/>
      <c r="D114" s="48"/>
      <c r="E114" s="48"/>
      <c r="F114" s="48"/>
      <c r="G114" s="57"/>
      <c r="H114" s="50"/>
      <c r="I114" s="21"/>
      <c r="J114" s="21"/>
      <c r="K114" s="21"/>
      <c r="L114" s="55"/>
    </row>
    <row r="115" spans="11:16" ht="15.75">
      <c r="K115" s="21"/>
      <c r="L115" s="21"/>
      <c r="M115" s="43"/>
      <c r="N115" s="44"/>
      <c r="O115" s="22"/>
      <c r="P115" s="22"/>
    </row>
    <row r="116" spans="1:16" ht="22.5" customHeight="1">
      <c r="A116" s="9"/>
      <c r="B116" s="9"/>
      <c r="C116" s="9"/>
      <c r="D116" s="9"/>
      <c r="G116" s="9"/>
      <c r="H116" s="9"/>
      <c r="K116" s="21"/>
      <c r="L116" s="21"/>
      <c r="M116" s="43"/>
      <c r="N116" s="44"/>
      <c r="O116" s="22"/>
      <c r="P116" s="22"/>
    </row>
    <row r="117" spans="11:16" ht="15.75">
      <c r="K117" s="45"/>
      <c r="L117" s="33"/>
      <c r="M117" s="33"/>
      <c r="N117" s="24"/>
      <c r="O117" s="22"/>
      <c r="P117" s="22"/>
    </row>
    <row r="118" spans="3:14" s="9" customFormat="1" ht="15.75">
      <c r="C118" s="2"/>
      <c r="D118" s="2"/>
      <c r="E118" s="2"/>
      <c r="F118" s="2"/>
      <c r="G118" s="2"/>
      <c r="H118" s="2"/>
      <c r="N118" s="65"/>
    </row>
    <row r="119" spans="3:14" s="9" customFormat="1" ht="15.75">
      <c r="C119" s="2"/>
      <c r="D119" s="2"/>
      <c r="E119" s="2"/>
      <c r="F119" s="2"/>
      <c r="G119" s="2"/>
      <c r="H119" s="2"/>
      <c r="N119" s="65"/>
    </row>
    <row r="120" spans="3:14" s="9" customFormat="1" ht="15.75">
      <c r="C120" s="2"/>
      <c r="D120" s="2"/>
      <c r="E120" s="2"/>
      <c r="F120" s="2"/>
      <c r="G120" s="2"/>
      <c r="H120" s="2"/>
      <c r="N120" s="65"/>
    </row>
    <row r="121" spans="11:13" ht="15.75">
      <c r="K121" s="46"/>
      <c r="L121" s="46"/>
      <c r="M121" s="46"/>
    </row>
    <row r="122" spans="4:13" ht="15.75" customHeight="1">
      <c r="D122" s="18"/>
      <c r="K122" s="46"/>
      <c r="L122" s="46"/>
      <c r="M122" s="46"/>
    </row>
    <row r="123" spans="11:13" ht="15.75">
      <c r="K123" s="46"/>
      <c r="L123" s="46"/>
      <c r="M123" s="46"/>
    </row>
    <row r="124" spans="11:13" ht="15.75">
      <c r="K124" s="46"/>
      <c r="L124" s="46"/>
      <c r="M124" s="46"/>
    </row>
    <row r="125" spans="11:13" ht="15.75">
      <c r="K125" s="46"/>
      <c r="L125" s="46"/>
      <c r="M125" s="46"/>
    </row>
    <row r="126" spans="11:13" ht="15.75">
      <c r="K126" s="46"/>
      <c r="L126" s="46"/>
      <c r="M126" s="46"/>
    </row>
    <row r="127" spans="5:13" ht="15.75">
      <c r="E127" s="67"/>
      <c r="F127" s="67"/>
      <c r="K127" s="46"/>
      <c r="L127" s="46"/>
      <c r="M127" s="46"/>
    </row>
    <row r="128" spans="11:13" ht="15.75">
      <c r="K128" s="46"/>
      <c r="L128" s="46"/>
      <c r="M128" s="46"/>
    </row>
    <row r="129" spans="11:13" ht="15.75">
      <c r="K129" s="46"/>
      <c r="L129" s="46"/>
      <c r="M129" s="46"/>
    </row>
    <row r="130" spans="11:13" ht="15.75">
      <c r="K130" s="46"/>
      <c r="L130" s="46"/>
      <c r="M130" s="46"/>
    </row>
    <row r="131" spans="1:13" ht="15.75">
      <c r="A131" s="9"/>
      <c r="B131" s="9"/>
      <c r="C131" s="9"/>
      <c r="D131" s="9"/>
      <c r="E131" s="9"/>
      <c r="F131" s="9"/>
      <c r="K131" s="46"/>
      <c r="L131" s="46"/>
      <c r="M131" s="46"/>
    </row>
    <row r="132" spans="11:13" ht="15.75">
      <c r="K132" s="46"/>
      <c r="L132" s="46"/>
      <c r="M132" s="46"/>
    </row>
    <row r="133" spans="11:13" ht="15.75">
      <c r="K133" s="46"/>
      <c r="L133" s="46"/>
      <c r="M133" s="46"/>
    </row>
    <row r="134" spans="11:13" ht="15.75">
      <c r="K134" s="46"/>
      <c r="L134" s="46"/>
      <c r="M134" s="46"/>
    </row>
    <row r="135" spans="11:13" ht="15.75">
      <c r="K135" s="46"/>
      <c r="L135" s="46"/>
      <c r="M135" s="46"/>
    </row>
    <row r="136" spans="11:13" ht="15.75">
      <c r="K136" s="46"/>
      <c r="L136" s="46"/>
      <c r="M136" s="46"/>
    </row>
    <row r="137" spans="1:13" ht="15.75">
      <c r="A137" s="9"/>
      <c r="B137" s="9"/>
      <c r="C137" s="9"/>
      <c r="D137" s="9"/>
      <c r="E137" s="9"/>
      <c r="F137" s="9"/>
      <c r="K137" s="46"/>
      <c r="L137" s="46"/>
      <c r="M137" s="46"/>
    </row>
    <row r="138" spans="11:13" ht="15.75">
      <c r="K138" s="46"/>
      <c r="L138" s="46"/>
      <c r="M138" s="46"/>
    </row>
    <row r="139" spans="11:13" ht="15.75">
      <c r="K139" s="46"/>
      <c r="L139" s="46"/>
      <c r="M139" s="46"/>
    </row>
    <row r="140" spans="11:13" ht="15.75">
      <c r="K140" s="46"/>
      <c r="L140" s="46"/>
      <c r="M140" s="46"/>
    </row>
    <row r="141" spans="11:13" ht="15.75">
      <c r="K141" s="46"/>
      <c r="L141" s="46"/>
      <c r="M141" s="46"/>
    </row>
    <row r="142" spans="1:13" ht="15.75">
      <c r="A142" s="9"/>
      <c r="B142" s="9"/>
      <c r="C142" s="9"/>
      <c r="D142" s="9"/>
      <c r="K142" s="46"/>
      <c r="L142" s="46"/>
      <c r="M142" s="46"/>
    </row>
    <row r="143" spans="1:13" ht="15.75">
      <c r="A143" s="9"/>
      <c r="K143" s="46"/>
      <c r="L143" s="46"/>
      <c r="M143" s="46"/>
    </row>
    <row r="144" spans="1:13" ht="15.75">
      <c r="A144" s="9"/>
      <c r="K144" s="46"/>
      <c r="L144" s="46"/>
      <c r="M144" s="46"/>
    </row>
    <row r="145" spans="1:13" ht="15.75">
      <c r="A145" s="9"/>
      <c r="K145" s="46"/>
      <c r="L145" s="46"/>
      <c r="M145" s="46"/>
    </row>
    <row r="146" spans="1:13" ht="15.75">
      <c r="A146" s="9"/>
      <c r="K146" s="46"/>
      <c r="L146" s="46"/>
      <c r="M146" s="46"/>
    </row>
    <row r="147" spans="1:13" ht="15.75">
      <c r="A147" s="9"/>
      <c r="K147" s="46"/>
      <c r="L147" s="46"/>
      <c r="M147" s="46"/>
    </row>
    <row r="148" spans="1:13" ht="15.75">
      <c r="A148" s="9"/>
      <c r="K148" s="46"/>
      <c r="L148" s="46"/>
      <c r="M148" s="46"/>
    </row>
    <row r="149" spans="1:13" ht="15.75">
      <c r="A149" s="9"/>
      <c r="K149" s="46"/>
      <c r="L149" s="46"/>
      <c r="M149" s="46"/>
    </row>
    <row r="150" spans="11:13" ht="15.75">
      <c r="K150" s="46"/>
      <c r="L150" s="46"/>
      <c r="M150" s="46"/>
    </row>
    <row r="151" spans="11:13" ht="15.75">
      <c r="K151" s="46"/>
      <c r="L151" s="46"/>
      <c r="M151" s="46"/>
    </row>
    <row r="152" spans="11:13" ht="15.75">
      <c r="K152" s="46"/>
      <c r="L152" s="46"/>
      <c r="M152" s="46"/>
    </row>
    <row r="153" spans="11:13" ht="15.75">
      <c r="K153" s="46"/>
      <c r="L153" s="46"/>
      <c r="M153" s="46"/>
    </row>
    <row r="154" spans="1:13" ht="15.75">
      <c r="A154" s="9"/>
      <c r="B154" s="9"/>
      <c r="C154" s="9"/>
      <c r="D154" s="9"/>
      <c r="E154" s="9"/>
      <c r="F154" s="9"/>
      <c r="K154" s="46"/>
      <c r="L154" s="46"/>
      <c r="M154" s="46"/>
    </row>
    <row r="155" spans="11:13" ht="15.75"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1:13" ht="15.75">
      <c r="K160" s="46"/>
      <c r="L160" s="46"/>
      <c r="M160" s="46"/>
    </row>
    <row r="161" spans="11:13" ht="15.75">
      <c r="K161" s="46"/>
      <c r="L161" s="46"/>
      <c r="M161" s="46"/>
    </row>
    <row r="162" spans="11:13" ht="15.75"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1:13" ht="15.75">
      <c r="K166" s="46"/>
      <c r="L166" s="46"/>
      <c r="M166" s="46"/>
    </row>
    <row r="167" spans="11:13" ht="15.75">
      <c r="K167" s="46"/>
      <c r="L167" s="46"/>
      <c r="M167" s="46"/>
    </row>
    <row r="168" spans="11:13" ht="15.75">
      <c r="K168" s="46"/>
      <c r="L168" s="46"/>
      <c r="M168" s="46"/>
    </row>
    <row r="169" spans="1:13" ht="15.75">
      <c r="A169" s="9"/>
      <c r="B169" s="9"/>
      <c r="C169" s="9"/>
      <c r="D169" s="9"/>
      <c r="E169" s="9"/>
      <c r="F169" s="9"/>
      <c r="K169" s="46"/>
      <c r="L169" s="46"/>
      <c r="M169" s="46"/>
    </row>
    <row r="170" spans="11:13" ht="15.75">
      <c r="K170" s="46"/>
      <c r="L170" s="46"/>
      <c r="M170" s="46"/>
    </row>
    <row r="171" spans="11:13" ht="15.75">
      <c r="K171" s="46"/>
      <c r="L171" s="46"/>
      <c r="M171" s="46"/>
    </row>
    <row r="172" spans="11:13" ht="15.75">
      <c r="K172" s="46"/>
      <c r="L172" s="46"/>
      <c r="M172" s="46"/>
    </row>
    <row r="173" spans="11:13" ht="15.75">
      <c r="K173" s="46"/>
      <c r="L173" s="46"/>
      <c r="M173" s="46"/>
    </row>
    <row r="174" spans="1:13" ht="15.75">
      <c r="A174" s="9"/>
      <c r="B174" s="9"/>
      <c r="C174" s="9"/>
      <c r="D174" s="9"/>
      <c r="E174" s="9"/>
      <c r="F174" s="9"/>
      <c r="K174" s="46"/>
      <c r="L174" s="46"/>
      <c r="M174" s="46"/>
    </row>
    <row r="175" spans="11:13" ht="15.75"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:13" ht="15.75">
      <c r="A178" s="9"/>
      <c r="B178" s="9"/>
      <c r="C178" s="9"/>
      <c r="D178" s="9"/>
      <c r="E178" s="9"/>
      <c r="F178" s="9"/>
      <c r="K178" s="46"/>
      <c r="L178" s="46"/>
      <c r="M178" s="46"/>
    </row>
    <row r="179" spans="11:13" ht="15.75">
      <c r="K179" s="46"/>
      <c r="L179" s="46"/>
      <c r="M179" s="46"/>
    </row>
    <row r="180" spans="11:13" ht="15.75">
      <c r="K180" s="46"/>
      <c r="L180" s="46"/>
      <c r="M180" s="46"/>
    </row>
    <row r="181" spans="1:13" ht="15.75">
      <c r="A181" s="9"/>
      <c r="B181" s="9"/>
      <c r="C181" s="9"/>
      <c r="D181" s="9"/>
      <c r="E181" s="9"/>
      <c r="F181" s="9"/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1:13" ht="15.75"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1:13" ht="15.75"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11:13" ht="15.75">
      <c r="K190" s="46"/>
      <c r="L190" s="46"/>
      <c r="M190" s="46"/>
    </row>
    <row r="191" spans="11:13" ht="15.75">
      <c r="K191" s="46"/>
      <c r="L191" s="46"/>
      <c r="M191" s="46"/>
    </row>
    <row r="192" spans="11:13" ht="15.75">
      <c r="K192" s="46"/>
      <c r="L192" s="46"/>
      <c r="M192" s="46"/>
    </row>
    <row r="193" spans="11:13" ht="15.75">
      <c r="K193" s="46"/>
      <c r="L193" s="46"/>
      <c r="M193" s="46"/>
    </row>
    <row r="194" spans="11:13" ht="15.75">
      <c r="K194" s="46"/>
      <c r="L194" s="46"/>
      <c r="M194" s="46"/>
    </row>
    <row r="195" spans="11:13" ht="15.75">
      <c r="K195" s="46"/>
      <c r="L195" s="46"/>
      <c r="M195" s="46"/>
    </row>
    <row r="196" spans="11:13" ht="15.75">
      <c r="K196" s="46"/>
      <c r="L196" s="46"/>
      <c r="M196" s="46"/>
    </row>
    <row r="197" spans="11:13" ht="15.75">
      <c r="K197" s="46"/>
      <c r="L197" s="46"/>
      <c r="M197" s="46"/>
    </row>
    <row r="198" spans="5:14" s="9" customFormat="1" ht="15.75">
      <c r="E198" s="68"/>
      <c r="F198" s="68"/>
      <c r="N198" s="65"/>
    </row>
    <row r="199" spans="5:13" ht="15.75">
      <c r="E199" s="69"/>
      <c r="F199" s="69"/>
      <c r="K199" s="47"/>
      <c r="L199" s="47"/>
      <c r="M199" s="47"/>
    </row>
    <row r="200" spans="5:10" ht="15.75">
      <c r="E200" s="69"/>
      <c r="F200" s="69"/>
      <c r="G200" s="69"/>
      <c r="H200" s="69"/>
      <c r="I200" s="69"/>
      <c r="J200" s="69"/>
    </row>
    <row r="201" spans="5:6" ht="15.75">
      <c r="E201" s="69"/>
      <c r="F201" s="69"/>
    </row>
    <row r="202" spans="5:14" s="9" customFormat="1" ht="15.75">
      <c r="E202" s="68"/>
      <c r="F202" s="68"/>
      <c r="N202" s="65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14" s="9" customFormat="1" ht="15.75">
      <c r="E206" s="68"/>
      <c r="F206" s="68"/>
      <c r="N206" s="64"/>
    </row>
    <row r="207" spans="5:6" ht="15.75">
      <c r="E207" s="69"/>
      <c r="F207" s="69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14" s="9" customFormat="1" ht="15.75">
      <c r="E216" s="68"/>
      <c r="F216" s="68"/>
      <c r="N216" s="64"/>
    </row>
    <row r="217" spans="5:6" ht="15.75">
      <c r="E217" s="69"/>
      <c r="F217" s="69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6" ht="15.75">
      <c r="E226" s="69"/>
      <c r="F226" s="69"/>
    </row>
    <row r="227" spans="5:14" s="9" customFormat="1" ht="15.75">
      <c r="E227" s="68"/>
      <c r="F227" s="68"/>
      <c r="N227" s="64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14" s="9" customFormat="1" ht="15.75">
      <c r="E234" s="68"/>
      <c r="F234" s="68"/>
      <c r="N234" s="64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6" ht="15.75">
      <c r="E254" s="69"/>
      <c r="F254" s="69"/>
    </row>
    <row r="255" spans="5:6" ht="15.75">
      <c r="E255" s="69"/>
      <c r="F255" s="69"/>
    </row>
    <row r="256" spans="5:6" ht="15.75">
      <c r="E256" s="69"/>
      <c r="F256" s="69"/>
    </row>
    <row r="257" spans="5:6" ht="15.75">
      <c r="E257" s="69"/>
      <c r="F257" s="69"/>
    </row>
    <row r="258" spans="5:6" ht="15.75">
      <c r="E258" s="69"/>
      <c r="F258" s="69"/>
    </row>
    <row r="259" spans="5:6" ht="15.75">
      <c r="E259" s="69"/>
      <c r="F259" s="69"/>
    </row>
    <row r="260" spans="5:6" ht="15.75">
      <c r="E260" s="69"/>
      <c r="F260" s="69"/>
    </row>
    <row r="261" spans="5:6" ht="15.75">
      <c r="E261" s="69"/>
      <c r="F261" s="69"/>
    </row>
    <row r="262" spans="5:13" ht="15.75">
      <c r="E262" s="69"/>
      <c r="F262" s="69"/>
      <c r="K262" s="22"/>
      <c r="L262" s="22"/>
      <c r="M262" s="22"/>
    </row>
    <row r="263" spans="5:13" ht="15.75">
      <c r="E263" s="69"/>
      <c r="F263" s="69"/>
      <c r="K263" s="22"/>
      <c r="L263" s="22"/>
      <c r="M263" s="22"/>
    </row>
    <row r="264" spans="5:14" s="9" customFormat="1" ht="15.75">
      <c r="E264" s="68"/>
      <c r="F264" s="68"/>
      <c r="K264" s="30"/>
      <c r="L264" s="30"/>
      <c r="M264" s="30"/>
      <c r="N264" s="64"/>
    </row>
    <row r="265" spans="5:13" ht="15.75">
      <c r="E265" s="69"/>
      <c r="F265" s="69"/>
      <c r="K265" s="22"/>
      <c r="L265" s="22"/>
      <c r="M265" s="22"/>
    </row>
    <row r="266" spans="5:13" ht="15.75">
      <c r="E266" s="69"/>
      <c r="F266" s="69"/>
      <c r="K266" s="22"/>
      <c r="L266" s="22"/>
      <c r="M266" s="22"/>
    </row>
    <row r="268" spans="5:14" s="9" customFormat="1" ht="15.75">
      <c r="E268" s="68"/>
      <c r="F268" s="68"/>
      <c r="N268" s="64"/>
    </row>
    <row r="269" spans="5:6" ht="15.75">
      <c r="E269" s="69"/>
      <c r="F269" s="69"/>
    </row>
    <row r="270" spans="5:6" ht="15.75">
      <c r="E270" s="69"/>
      <c r="F270" s="69"/>
    </row>
    <row r="271" spans="5:6" ht="15.75">
      <c r="E271" s="69"/>
      <c r="F271" s="69"/>
    </row>
    <row r="272" spans="5:14" s="9" customFormat="1" ht="15.75">
      <c r="E272" s="68"/>
      <c r="F272" s="68"/>
      <c r="N272" s="64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14" s="9" customFormat="1" ht="15.75">
      <c r="E277" s="68"/>
      <c r="F277" s="68"/>
      <c r="G277" s="68"/>
      <c r="N277" s="64"/>
    </row>
    <row r="278" spans="5:6" ht="15.75">
      <c r="E278" s="69"/>
      <c r="F278" s="69"/>
    </row>
    <row r="279" spans="5:6" ht="15.75">
      <c r="E279" s="69"/>
      <c r="F279" s="69"/>
    </row>
    <row r="280" spans="5:6" ht="15.75">
      <c r="E280" s="69"/>
      <c r="F280" s="69"/>
    </row>
    <row r="281" spans="5:14" s="9" customFormat="1" ht="15.75">
      <c r="E281" s="68"/>
      <c r="F281" s="68"/>
      <c r="G281" s="68"/>
      <c r="N281" s="64"/>
    </row>
    <row r="282" spans="5:6" ht="15.75">
      <c r="E282" s="69"/>
      <c r="F282" s="69"/>
    </row>
    <row r="283" spans="5:6" ht="15.75">
      <c r="E283" s="69"/>
      <c r="F283" s="69"/>
    </row>
    <row r="284" spans="5:6" ht="15.75">
      <c r="E284" s="69"/>
      <c r="F284" s="69"/>
    </row>
    <row r="285" spans="5:6" ht="15.75">
      <c r="E285" s="69"/>
      <c r="F285" s="69"/>
    </row>
    <row r="286" spans="5:14" s="9" customFormat="1" ht="15.75">
      <c r="E286" s="68"/>
      <c r="F286" s="68"/>
      <c r="N286" s="64"/>
    </row>
    <row r="287" spans="5:6" ht="15.75">
      <c r="E287" s="69"/>
      <c r="F287" s="69"/>
    </row>
    <row r="288" spans="5:6" ht="15.75">
      <c r="E288" s="69"/>
      <c r="F288" s="69"/>
    </row>
    <row r="290" spans="5:6" ht="15.75">
      <c r="E290" s="69"/>
      <c r="F290" s="69"/>
    </row>
    <row r="291" spans="5:14" s="9" customFormat="1" ht="15.75">
      <c r="E291" s="68"/>
      <c r="F291" s="68"/>
      <c r="N291" s="64"/>
    </row>
    <row r="292" spans="5:6" ht="15.75">
      <c r="E292" s="69"/>
      <c r="F292" s="69"/>
    </row>
    <row r="293" spans="5:6" ht="15.75">
      <c r="E293" s="69"/>
      <c r="F293" s="69"/>
    </row>
    <row r="294" spans="5:6" ht="15.75">
      <c r="E294" s="69"/>
      <c r="F294" s="69"/>
    </row>
    <row r="295" spans="5:14" s="9" customFormat="1" ht="15.75">
      <c r="E295" s="68"/>
      <c r="F295" s="68"/>
      <c r="N295" s="64"/>
    </row>
    <row r="296" spans="5:13" ht="15.75">
      <c r="E296" s="69"/>
      <c r="F296" s="69"/>
      <c r="K296" s="45"/>
      <c r="L296" s="45"/>
      <c r="M296" s="45"/>
    </row>
    <row r="297" spans="5:6" ht="15.75">
      <c r="E297" s="69"/>
      <c r="F297" s="69"/>
    </row>
    <row r="300" spans="5:6" ht="23.25" customHeight="1">
      <c r="E300" s="70"/>
      <c r="F300" s="70"/>
    </row>
  </sheetData>
  <sheetProtection/>
  <mergeCells count="7">
    <mergeCell ref="I7:I8"/>
    <mergeCell ref="J7:J8"/>
    <mergeCell ref="G1:J1"/>
    <mergeCell ref="G7:H7"/>
    <mergeCell ref="E3:F3"/>
    <mergeCell ref="E4:F4"/>
    <mergeCell ref="E5:F5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A1">
      <selection activeCell="E4" sqref="E4:F4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10" width="16.42187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5:14" ht="24" customHeight="1">
      <c r="E1" s="472" t="s">
        <v>589</v>
      </c>
      <c r="F1" s="472"/>
      <c r="G1" s="472"/>
      <c r="H1" s="472"/>
      <c r="I1" s="472"/>
      <c r="J1" s="472"/>
      <c r="K1" s="22"/>
      <c r="L1" s="24"/>
      <c r="N1" s="2"/>
    </row>
    <row r="2" spans="5:14" ht="24" customHeight="1" thickBot="1">
      <c r="E2" s="128"/>
      <c r="F2" s="128"/>
      <c r="G2" s="128"/>
      <c r="H2" s="128"/>
      <c r="I2" s="58"/>
      <c r="J2" s="22"/>
      <c r="K2" s="22"/>
      <c r="L2" s="24"/>
      <c r="N2" s="2"/>
    </row>
    <row r="3" spans="5:14" ht="16.5" thickBot="1">
      <c r="E3" s="481" t="s">
        <v>225</v>
      </c>
      <c r="F3" s="481"/>
      <c r="G3" s="50"/>
      <c r="H3" s="50"/>
      <c r="I3" s="16"/>
      <c r="J3" s="22"/>
      <c r="K3" s="22"/>
      <c r="L3" s="24"/>
      <c r="N3" s="311"/>
    </row>
    <row r="4" spans="5:14" ht="15.75">
      <c r="E4" s="481" t="s">
        <v>256</v>
      </c>
      <c r="F4" s="481"/>
      <c r="G4" s="50"/>
      <c r="H4" s="50"/>
      <c r="I4" s="16"/>
      <c r="J4" s="22"/>
      <c r="K4" s="22"/>
      <c r="L4" s="24"/>
      <c r="N4" s="2"/>
    </row>
    <row r="5" spans="5:14" ht="15.75">
      <c r="E5" s="56"/>
      <c r="F5" s="50"/>
      <c r="G5" s="50"/>
      <c r="H5" s="50"/>
      <c r="I5" s="16"/>
      <c r="J5" s="22"/>
      <c r="K5" s="22"/>
      <c r="L5" s="24"/>
      <c r="N5" s="2"/>
    </row>
    <row r="6" spans="5:14" ht="16.5" thickBot="1">
      <c r="E6" s="10"/>
      <c r="F6" s="10"/>
      <c r="G6" s="10"/>
      <c r="H6" s="10"/>
      <c r="I6" s="16"/>
      <c r="J6" s="22"/>
      <c r="K6" s="22"/>
      <c r="L6" s="24"/>
      <c r="N6" s="2"/>
    </row>
    <row r="7" spans="1:14" ht="30" customHeight="1">
      <c r="A7" s="41"/>
      <c r="B7" s="42"/>
      <c r="C7" s="42"/>
      <c r="D7" s="42"/>
      <c r="E7" s="42"/>
      <c r="F7" s="42"/>
      <c r="G7" s="479" t="s">
        <v>248</v>
      </c>
      <c r="H7" s="482"/>
      <c r="I7" s="483" t="s">
        <v>318</v>
      </c>
      <c r="J7" s="477" t="s">
        <v>319</v>
      </c>
      <c r="K7" s="49"/>
      <c r="L7" s="71"/>
      <c r="N7" s="2"/>
    </row>
    <row r="8" spans="1:12" s="22" customFormat="1" ht="44.25" customHeight="1">
      <c r="A8" s="246"/>
      <c r="B8" s="181"/>
      <c r="C8" s="181"/>
      <c r="D8" s="181"/>
      <c r="E8" s="181" t="s">
        <v>196</v>
      </c>
      <c r="F8" s="178"/>
      <c r="G8" s="137" t="s">
        <v>291</v>
      </c>
      <c r="H8" s="137" t="s">
        <v>263</v>
      </c>
      <c r="I8" s="484"/>
      <c r="J8" s="478"/>
      <c r="K8" s="72"/>
      <c r="L8" s="73"/>
    </row>
    <row r="9" spans="1:16" ht="22.5" customHeight="1">
      <c r="A9" s="193" t="s">
        <v>114</v>
      </c>
      <c r="B9" s="237"/>
      <c r="C9" s="237" t="s">
        <v>115</v>
      </c>
      <c r="D9" s="237"/>
      <c r="E9" s="234"/>
      <c r="F9" s="247"/>
      <c r="G9" s="249">
        <f>SUM(G10:G10)</f>
        <v>9563</v>
      </c>
      <c r="H9" s="254">
        <f>SUM(H10:H11)</f>
        <v>19665</v>
      </c>
      <c r="I9" s="251">
        <f>SUM(I10:I11)</f>
        <v>19586</v>
      </c>
      <c r="J9" s="315">
        <f>I9/H9*100</f>
        <v>99.59827103991864</v>
      </c>
      <c r="K9" s="21"/>
      <c r="L9" s="21"/>
      <c r="M9" s="43"/>
      <c r="N9" s="44"/>
      <c r="O9" s="22"/>
      <c r="P9" s="22"/>
    </row>
    <row r="10" spans="1:16" ht="15.75">
      <c r="A10" s="150"/>
      <c r="B10" s="22" t="s">
        <v>116</v>
      </c>
      <c r="C10" s="22"/>
      <c r="D10" s="22" t="s">
        <v>117</v>
      </c>
      <c r="E10" s="22"/>
      <c r="F10" s="160"/>
      <c r="G10" s="250">
        <v>9563</v>
      </c>
      <c r="H10" s="162">
        <f>'2. bevételek'!H66</f>
        <v>16118</v>
      </c>
      <c r="I10" s="250">
        <f>'2. bevételek'!I66</f>
        <v>16043</v>
      </c>
      <c r="J10" s="312">
        <f aca="true" t="shared" si="0" ref="J10:J32">I10/H10*100</f>
        <v>99.53468172229806</v>
      </c>
      <c r="K10" s="45"/>
      <c r="L10" s="33"/>
      <c r="M10" s="33"/>
      <c r="N10" s="24"/>
      <c r="O10" s="22"/>
      <c r="P10" s="22"/>
    </row>
    <row r="11" spans="1:16" ht="15.75">
      <c r="A11" s="150"/>
      <c r="B11" s="22" t="s">
        <v>323</v>
      </c>
      <c r="C11" s="22"/>
      <c r="D11" s="22" t="s">
        <v>155</v>
      </c>
      <c r="E11" s="22"/>
      <c r="F11" s="160"/>
      <c r="G11" s="250">
        <v>0</v>
      </c>
      <c r="H11" s="162">
        <f>SUM('2. bevételek'!H97+'2. bevételek'!H80)</f>
        <v>3547</v>
      </c>
      <c r="I11" s="250">
        <f>SUM('2. bevételek'!I97+'2. bevételek'!I80)</f>
        <v>3543</v>
      </c>
      <c r="J11" s="312">
        <f t="shared" si="0"/>
        <v>99.88722864392444</v>
      </c>
      <c r="K11" s="45"/>
      <c r="L11" s="33"/>
      <c r="M11" s="33"/>
      <c r="N11" s="24"/>
      <c r="O11" s="22"/>
      <c r="P11" s="22"/>
    </row>
    <row r="12" spans="1:16" ht="15.75">
      <c r="A12" s="193" t="s">
        <v>208</v>
      </c>
      <c r="B12" s="234"/>
      <c r="C12" s="237" t="s">
        <v>286</v>
      </c>
      <c r="D12" s="234"/>
      <c r="E12" s="234"/>
      <c r="F12" s="235"/>
      <c r="G12" s="251">
        <f>SUM(G13)</f>
        <v>0</v>
      </c>
      <c r="H12" s="254">
        <f>SUM(H13)</f>
        <v>7477</v>
      </c>
      <c r="I12" s="251">
        <f>SUM(I13)</f>
        <v>7477</v>
      </c>
      <c r="J12" s="314">
        <f t="shared" si="0"/>
        <v>100</v>
      </c>
      <c r="K12" s="45"/>
      <c r="L12" s="33"/>
      <c r="M12" s="33"/>
      <c r="N12" s="24"/>
      <c r="O12" s="22"/>
      <c r="P12" s="22"/>
    </row>
    <row r="13" spans="1:16" ht="15.75">
      <c r="A13" s="146"/>
      <c r="B13" s="22" t="s">
        <v>287</v>
      </c>
      <c r="C13" s="22"/>
      <c r="D13" s="22" t="s">
        <v>288</v>
      </c>
      <c r="E13" s="22"/>
      <c r="F13" s="160"/>
      <c r="G13" s="250">
        <v>0</v>
      </c>
      <c r="H13" s="162">
        <f>'2. bevételek'!H34</f>
        <v>7477</v>
      </c>
      <c r="I13" s="250">
        <f>'2. bevételek'!I34</f>
        <v>7477</v>
      </c>
      <c r="J13" s="312">
        <f t="shared" si="0"/>
        <v>100</v>
      </c>
      <c r="K13" s="45"/>
      <c r="L13" s="33"/>
      <c r="M13" s="33"/>
      <c r="N13" s="24"/>
      <c r="O13" s="22"/>
      <c r="P13" s="22"/>
    </row>
    <row r="14" spans="1:13" ht="15.75">
      <c r="A14" s="193" t="s">
        <v>128</v>
      </c>
      <c r="B14" s="237"/>
      <c r="C14" s="237" t="s">
        <v>127</v>
      </c>
      <c r="D14" s="237"/>
      <c r="E14" s="237"/>
      <c r="F14" s="248"/>
      <c r="G14" s="251">
        <f>SUM(G15:G16)</f>
        <v>10230</v>
      </c>
      <c r="H14" s="254">
        <f>SUM(H15:H16)</f>
        <v>11820</v>
      </c>
      <c r="I14" s="251">
        <f>SUM(I15:I16)</f>
        <v>11726</v>
      </c>
      <c r="J14" s="314">
        <f t="shared" si="0"/>
        <v>99.20473773265651</v>
      </c>
      <c r="K14" s="46"/>
      <c r="L14" s="46"/>
      <c r="M14" s="46"/>
    </row>
    <row r="15" spans="1:13" ht="15.75">
      <c r="A15" s="150"/>
      <c r="B15" s="22" t="s">
        <v>129</v>
      </c>
      <c r="C15" s="22"/>
      <c r="D15" s="22" t="s">
        <v>130</v>
      </c>
      <c r="E15" s="22"/>
      <c r="F15" s="160"/>
      <c r="G15" s="252">
        <v>9200</v>
      </c>
      <c r="H15" s="162">
        <f>'2. bevételek'!H43</f>
        <v>10000</v>
      </c>
      <c r="I15" s="250">
        <f>'2. bevételek'!I43</f>
        <v>9957</v>
      </c>
      <c r="J15" s="312">
        <f t="shared" si="0"/>
        <v>99.57000000000001</v>
      </c>
      <c r="K15" s="46"/>
      <c r="L15" s="46"/>
      <c r="M15" s="46"/>
    </row>
    <row r="16" spans="1:13" ht="15.75">
      <c r="A16" s="146"/>
      <c r="B16" s="22" t="s">
        <v>131</v>
      </c>
      <c r="C16" s="22"/>
      <c r="D16" s="22" t="s">
        <v>132</v>
      </c>
      <c r="E16" s="22"/>
      <c r="F16" s="160"/>
      <c r="G16" s="252">
        <v>1030</v>
      </c>
      <c r="H16" s="162">
        <f>'2. bevételek'!H46</f>
        <v>1820</v>
      </c>
      <c r="I16" s="250">
        <f>'2. bevételek'!I46</f>
        <v>1769</v>
      </c>
      <c r="J16" s="312">
        <f t="shared" si="0"/>
        <v>97.19780219780219</v>
      </c>
      <c r="K16" s="46"/>
      <c r="L16" s="46"/>
      <c r="M16" s="46"/>
    </row>
    <row r="17" spans="1:13" ht="15.75">
      <c r="A17" s="193" t="s">
        <v>142</v>
      </c>
      <c r="B17" s="237"/>
      <c r="C17" s="237" t="s">
        <v>143</v>
      </c>
      <c r="D17" s="237"/>
      <c r="E17" s="237"/>
      <c r="F17" s="248"/>
      <c r="G17" s="251">
        <f>SUM(G18:G24)</f>
        <v>2354</v>
      </c>
      <c r="H17" s="254">
        <f>SUM(H18:H24)</f>
        <v>2589</v>
      </c>
      <c r="I17" s="251">
        <f>SUM(I18:I24)</f>
        <v>2251</v>
      </c>
      <c r="J17" s="316">
        <f t="shared" si="0"/>
        <v>86.9447663190421</v>
      </c>
      <c r="K17" s="46"/>
      <c r="L17" s="46"/>
      <c r="M17" s="46"/>
    </row>
    <row r="18" spans="1:13" ht="15.75">
      <c r="A18" s="278"/>
      <c r="B18" s="279"/>
      <c r="C18" s="22" t="s">
        <v>293</v>
      </c>
      <c r="D18" s="22" t="s">
        <v>294</v>
      </c>
      <c r="E18" s="22"/>
      <c r="F18" s="160"/>
      <c r="G18" s="250">
        <v>0</v>
      </c>
      <c r="H18" s="162">
        <f>'2. bevételek'!H15</f>
        <v>257</v>
      </c>
      <c r="I18" s="250">
        <f>'2. bevételek'!I15</f>
        <v>0</v>
      </c>
      <c r="J18" s="312">
        <f t="shared" si="0"/>
        <v>0</v>
      </c>
      <c r="K18" s="46"/>
      <c r="L18" s="46"/>
      <c r="M18" s="46"/>
    </row>
    <row r="19" spans="1:13" ht="15.75">
      <c r="A19" s="146"/>
      <c r="B19" s="30"/>
      <c r="C19" s="22" t="s">
        <v>273</v>
      </c>
      <c r="D19" s="22" t="s">
        <v>278</v>
      </c>
      <c r="E19" s="22"/>
      <c r="F19" s="160"/>
      <c r="G19" s="252">
        <v>0</v>
      </c>
      <c r="H19" s="166">
        <f>'2. bevételek'!H89+'2. bevételek'!H19+'2. bevételek'!H58</f>
        <v>2113</v>
      </c>
      <c r="I19" s="252">
        <f>'2. bevételek'!I89+'2. bevételek'!I19+'2. bevételek'!I58</f>
        <v>2057</v>
      </c>
      <c r="J19" s="312">
        <f t="shared" si="0"/>
        <v>97.34973970657832</v>
      </c>
      <c r="K19" s="46"/>
      <c r="L19" s="46"/>
      <c r="M19" s="46"/>
    </row>
    <row r="20" spans="1:13" ht="15.75">
      <c r="A20" s="150"/>
      <c r="B20" s="22"/>
      <c r="C20" s="22" t="s">
        <v>241</v>
      </c>
      <c r="D20" s="22" t="s">
        <v>242</v>
      </c>
      <c r="E20" s="22"/>
      <c r="F20" s="160"/>
      <c r="G20" s="252">
        <v>40</v>
      </c>
      <c r="H20" s="162">
        <f>'2. bevételek'!H20+'2. bevételek'!H61</f>
        <v>20</v>
      </c>
      <c r="I20" s="250">
        <f>'2. bevételek'!I20+'2. bevételek'!I61</f>
        <v>0</v>
      </c>
      <c r="J20" s="312">
        <f t="shared" si="0"/>
        <v>0</v>
      </c>
      <c r="K20" s="46"/>
      <c r="L20" s="46"/>
      <c r="M20" s="46"/>
    </row>
    <row r="21" spans="1:13" ht="15.75">
      <c r="A21" s="150"/>
      <c r="B21" s="22"/>
      <c r="C21" s="22" t="s">
        <v>144</v>
      </c>
      <c r="D21" s="22" t="s">
        <v>145</v>
      </c>
      <c r="E21" s="22"/>
      <c r="F21" s="160"/>
      <c r="G21" s="250">
        <v>1700</v>
      </c>
      <c r="H21" s="162">
        <v>0</v>
      </c>
      <c r="I21" s="250">
        <v>0</v>
      </c>
      <c r="J21" s="312">
        <v>0</v>
      </c>
      <c r="K21" s="46"/>
      <c r="L21" s="46"/>
      <c r="M21" s="46"/>
    </row>
    <row r="22" spans="1:13" ht="15.75">
      <c r="A22" s="150"/>
      <c r="B22" s="22"/>
      <c r="C22" s="22" t="s">
        <v>146</v>
      </c>
      <c r="D22" s="22" t="s">
        <v>20</v>
      </c>
      <c r="E22" s="22"/>
      <c r="F22" s="160"/>
      <c r="G22" s="250">
        <v>214</v>
      </c>
      <c r="H22" s="162">
        <f>'2. bevételek'!H91+'2. bevételek'!H21</f>
        <v>149</v>
      </c>
      <c r="I22" s="250">
        <f>'2. bevételek'!I91+'2. bevételek'!I21</f>
        <v>144</v>
      </c>
      <c r="J22" s="312">
        <f t="shared" si="0"/>
        <v>96.64429530201343</v>
      </c>
      <c r="K22" s="168"/>
      <c r="L22" s="46"/>
      <c r="M22" s="46"/>
    </row>
    <row r="23" spans="1:13" ht="15.75">
      <c r="A23" s="150"/>
      <c r="B23" s="22"/>
      <c r="C23" s="22" t="s">
        <v>299</v>
      </c>
      <c r="D23" s="22" t="s">
        <v>302</v>
      </c>
      <c r="E23" s="22"/>
      <c r="F23" s="22"/>
      <c r="G23" s="162">
        <f>SUM('2. bevételek'!G22)</f>
        <v>0</v>
      </c>
      <c r="H23" s="162">
        <f>SUM('2. bevételek'!H22)</f>
        <v>50</v>
      </c>
      <c r="I23" s="250">
        <f>SUM('2. bevételek'!I22)</f>
        <v>50</v>
      </c>
      <c r="J23" s="312">
        <f t="shared" si="0"/>
        <v>100</v>
      </c>
      <c r="K23" s="46"/>
      <c r="L23" s="46"/>
      <c r="M23" s="46"/>
    </row>
    <row r="24" spans="1:13" ht="15.75">
      <c r="A24" s="150"/>
      <c r="B24" s="22"/>
      <c r="C24" s="22" t="s">
        <v>275</v>
      </c>
      <c r="D24" s="22" t="s">
        <v>147</v>
      </c>
      <c r="E24" s="22"/>
      <c r="F24" s="160"/>
      <c r="G24" s="250">
        <v>400</v>
      </c>
      <c r="H24" s="162">
        <f>'2. bevételek'!H62+'2. bevételek'!H23+'2. bevételek'!H11</f>
        <v>0</v>
      </c>
      <c r="I24" s="250">
        <f>'2. bevételek'!I62+'2. bevételek'!I23+'2. bevételek'!I11</f>
        <v>0</v>
      </c>
      <c r="J24" s="312">
        <v>0</v>
      </c>
      <c r="K24" s="46"/>
      <c r="L24" s="46"/>
      <c r="M24" s="46"/>
    </row>
    <row r="25" spans="1:13" ht="15.75">
      <c r="A25" s="193" t="s">
        <v>149</v>
      </c>
      <c r="B25" s="237"/>
      <c r="C25" s="237" t="s">
        <v>150</v>
      </c>
      <c r="D25" s="237"/>
      <c r="E25" s="237"/>
      <c r="F25" s="248"/>
      <c r="G25" s="251">
        <f>SUM(G26:G26)</f>
        <v>13500</v>
      </c>
      <c r="H25" s="254">
        <f>SUM(H26:H26)</f>
        <v>11155</v>
      </c>
      <c r="I25" s="251">
        <f>SUM(I26:I26)</f>
        <v>0</v>
      </c>
      <c r="J25" s="314">
        <f t="shared" si="0"/>
        <v>0</v>
      </c>
      <c r="K25" s="46"/>
      <c r="L25" s="46"/>
      <c r="M25" s="46"/>
    </row>
    <row r="26" spans="1:13" ht="15.75">
      <c r="A26" s="150"/>
      <c r="B26" s="22" t="s">
        <v>151</v>
      </c>
      <c r="C26" s="22"/>
      <c r="D26" s="22" t="s">
        <v>152</v>
      </c>
      <c r="E26" s="22"/>
      <c r="F26" s="160"/>
      <c r="G26" s="250">
        <v>13500</v>
      </c>
      <c r="H26" s="162">
        <f>'2. bevételek'!H25</f>
        <v>11155</v>
      </c>
      <c r="I26" s="250">
        <f>'2. bevételek'!I25</f>
        <v>0</v>
      </c>
      <c r="J26" s="312">
        <f t="shared" si="0"/>
        <v>0</v>
      </c>
      <c r="K26" s="46"/>
      <c r="L26" s="46"/>
      <c r="M26" s="46"/>
    </row>
    <row r="27" spans="1:13" ht="15.75">
      <c r="A27" s="193" t="s">
        <v>153</v>
      </c>
      <c r="B27" s="237"/>
      <c r="C27" s="237" t="s">
        <v>154</v>
      </c>
      <c r="D27" s="237"/>
      <c r="E27" s="237"/>
      <c r="F27" s="248"/>
      <c r="G27" s="251">
        <f>SUM(G28:G28)</f>
        <v>2890</v>
      </c>
      <c r="H27" s="254">
        <f>SUM(H28:H28)</f>
        <v>20</v>
      </c>
      <c r="I27" s="251">
        <f>SUM(I28:I28)</f>
        <v>10</v>
      </c>
      <c r="J27" s="316">
        <f t="shared" si="0"/>
        <v>50</v>
      </c>
      <c r="K27" s="46"/>
      <c r="L27" s="46"/>
      <c r="M27" s="46"/>
    </row>
    <row r="28" spans="1:13" ht="15.75">
      <c r="A28" s="150"/>
      <c r="B28" s="22" t="s">
        <v>276</v>
      </c>
      <c r="C28" s="22"/>
      <c r="D28" s="22" t="s">
        <v>277</v>
      </c>
      <c r="E28" s="22"/>
      <c r="F28" s="160"/>
      <c r="G28" s="162">
        <v>2890</v>
      </c>
      <c r="H28" s="162">
        <f>SUM('2. bevételek'!H27)</f>
        <v>20</v>
      </c>
      <c r="I28" s="90">
        <f>SUM('2. bevételek'!I27)</f>
        <v>10</v>
      </c>
      <c r="J28" s="313">
        <f t="shared" si="0"/>
        <v>50</v>
      </c>
      <c r="K28" s="46"/>
      <c r="L28" s="46"/>
      <c r="M28" s="46"/>
    </row>
    <row r="29" spans="1:13" ht="15.75">
      <c r="A29" s="193" t="s">
        <v>157</v>
      </c>
      <c r="B29" s="237"/>
      <c r="C29" s="237" t="s">
        <v>158</v>
      </c>
      <c r="D29" s="237"/>
      <c r="E29" s="237"/>
      <c r="F29" s="248"/>
      <c r="G29" s="254">
        <f>SUM(G30)</f>
        <v>50</v>
      </c>
      <c r="H29" s="254">
        <f>SUM(H30)</f>
        <v>200</v>
      </c>
      <c r="I29" s="251">
        <f>SUM(I30)</f>
        <v>195</v>
      </c>
      <c r="J29" s="316">
        <f t="shared" si="0"/>
        <v>97.5</v>
      </c>
      <c r="K29" s="46"/>
      <c r="L29" s="46"/>
      <c r="M29" s="46"/>
    </row>
    <row r="30" spans="1:13" ht="15.75">
      <c r="A30" s="150"/>
      <c r="B30" s="22" t="s">
        <v>190</v>
      </c>
      <c r="C30" s="22"/>
      <c r="D30" s="22" t="s">
        <v>191</v>
      </c>
      <c r="E30" s="22"/>
      <c r="F30" s="160"/>
      <c r="G30" s="162">
        <v>50</v>
      </c>
      <c r="H30" s="162">
        <f>'2. bevételek'!H93</f>
        <v>200</v>
      </c>
      <c r="I30" s="90">
        <f>'2. bevételek'!I93</f>
        <v>195</v>
      </c>
      <c r="J30" s="313">
        <f t="shared" si="0"/>
        <v>97.5</v>
      </c>
      <c r="K30" s="46"/>
      <c r="L30" s="46"/>
      <c r="M30" s="46"/>
    </row>
    <row r="31" spans="1:13" ht="15.75">
      <c r="A31" s="193" t="s">
        <v>159</v>
      </c>
      <c r="B31" s="237"/>
      <c r="C31" s="237" t="s">
        <v>160</v>
      </c>
      <c r="D31" s="237"/>
      <c r="E31" s="237"/>
      <c r="F31" s="248"/>
      <c r="G31" s="254">
        <f>SUM(G32)</f>
        <v>8238</v>
      </c>
      <c r="H31" s="254">
        <f>SUM(H32)</f>
        <v>16852</v>
      </c>
      <c r="I31" s="251">
        <f>SUM(I32)</f>
        <v>16852</v>
      </c>
      <c r="J31" s="314">
        <f t="shared" si="0"/>
        <v>100</v>
      </c>
      <c r="K31" s="46"/>
      <c r="L31" s="46"/>
      <c r="M31" s="46"/>
    </row>
    <row r="32" spans="1:13" ht="15.75">
      <c r="A32" s="150"/>
      <c r="B32" s="22" t="s">
        <v>161</v>
      </c>
      <c r="C32" s="22"/>
      <c r="D32" s="22" t="s">
        <v>162</v>
      </c>
      <c r="E32" s="22"/>
      <c r="F32" s="160"/>
      <c r="G32" s="162">
        <v>8238</v>
      </c>
      <c r="H32" s="162">
        <f>'2. bevételek'!H37+'2. bevételek'!H83+'2. bevételek'!H29</f>
        <v>16852</v>
      </c>
      <c r="I32" s="250">
        <f>'2. bevételek'!I37+'2. bevételek'!I83+'2. bevételek'!I29</f>
        <v>16852</v>
      </c>
      <c r="J32" s="312">
        <f t="shared" si="0"/>
        <v>100</v>
      </c>
      <c r="K32" s="46"/>
      <c r="L32" s="46"/>
      <c r="M32" s="46"/>
    </row>
    <row r="33" spans="1:13" ht="15.75">
      <c r="A33" s="150"/>
      <c r="B33" s="22"/>
      <c r="C33" s="22"/>
      <c r="D33" s="22"/>
      <c r="E33" s="22"/>
      <c r="F33" s="160"/>
      <c r="G33" s="162"/>
      <c r="H33" s="162"/>
      <c r="I33" s="160"/>
      <c r="J33" s="312"/>
      <c r="K33" s="46"/>
      <c r="L33" s="46"/>
      <c r="M33" s="46"/>
    </row>
    <row r="34" spans="1:13" ht="16.5" thickBot="1">
      <c r="A34" s="172" t="s">
        <v>192</v>
      </c>
      <c r="B34" s="245"/>
      <c r="C34" s="245"/>
      <c r="D34" s="245"/>
      <c r="E34" s="245"/>
      <c r="F34" s="253"/>
      <c r="G34" s="174">
        <f>SUM(G9+G14+G17+G25+G27+G29+G31+G12)</f>
        <v>46825</v>
      </c>
      <c r="H34" s="174">
        <f>SUM(H9+H14+H17+H25+H27+H29+H31+H12)</f>
        <v>69778</v>
      </c>
      <c r="I34" s="292">
        <f>SUM(I9+I14+I17+I25+I27+I29+I31+I12)</f>
        <v>58097</v>
      </c>
      <c r="J34" s="317">
        <f>I34/H34*100</f>
        <v>83.25976668864112</v>
      </c>
      <c r="K34" s="46"/>
      <c r="L34" s="46"/>
      <c r="M34" s="46"/>
    </row>
    <row r="35" spans="1:13" ht="15.75">
      <c r="A35" s="8"/>
      <c r="G35" s="63"/>
      <c r="J35" s="302"/>
      <c r="K35" s="46"/>
      <c r="L35" s="46"/>
      <c r="M35" s="46"/>
    </row>
    <row r="36" spans="11:13" ht="15.75">
      <c r="K36" s="46"/>
      <c r="L36" s="46"/>
      <c r="M36" s="46"/>
    </row>
    <row r="37" spans="1:14" ht="15.75">
      <c r="A37" s="8"/>
      <c r="B37" s="6"/>
      <c r="C37" s="6"/>
      <c r="D37" s="6"/>
      <c r="E37" s="7"/>
      <c r="F37" s="7"/>
      <c r="G37" s="40"/>
      <c r="H37" s="24"/>
      <c r="N37" s="2"/>
    </row>
    <row r="38" spans="1:13" ht="15.75">
      <c r="A38" s="9"/>
      <c r="B38" s="9"/>
      <c r="C38" s="9"/>
      <c r="D38" s="9"/>
      <c r="E38" s="9"/>
      <c r="F38" s="9"/>
      <c r="G38" s="63"/>
      <c r="K38" s="46"/>
      <c r="L38" s="46"/>
      <c r="M38" s="46"/>
    </row>
    <row r="39" spans="11:13" ht="15.75">
      <c r="K39" s="46"/>
      <c r="L39" s="46"/>
      <c r="M39" s="46"/>
    </row>
    <row r="40" spans="11:13" ht="15.75">
      <c r="K40" s="46"/>
      <c r="L40" s="46"/>
      <c r="M40" s="46"/>
    </row>
    <row r="41" spans="11:13" ht="15.75">
      <c r="K41" s="46"/>
      <c r="L41" s="46"/>
      <c r="M41" s="46"/>
    </row>
    <row r="42" spans="1:13" ht="15.75">
      <c r="A42" s="9"/>
      <c r="B42" s="9"/>
      <c r="C42" s="9"/>
      <c r="D42" s="9"/>
      <c r="E42" s="9"/>
      <c r="F42" s="9"/>
      <c r="G42" s="63"/>
      <c r="K42" s="46"/>
      <c r="L42" s="46"/>
      <c r="M42" s="46"/>
    </row>
    <row r="43" spans="11:13" ht="15.75">
      <c r="K43" s="46"/>
      <c r="L43" s="46"/>
      <c r="M43" s="46"/>
    </row>
    <row r="44" spans="11:13" ht="15.75">
      <c r="K44" s="46"/>
      <c r="L44" s="46"/>
      <c r="M44" s="46"/>
    </row>
    <row r="45" spans="11:13" ht="15.75">
      <c r="K45" s="46"/>
      <c r="L45" s="46"/>
      <c r="M45" s="46"/>
    </row>
    <row r="46" spans="1:13" ht="15.75">
      <c r="A46" s="8"/>
      <c r="G46" s="63"/>
      <c r="K46" s="46"/>
      <c r="L46" s="46"/>
      <c r="M46" s="46"/>
    </row>
    <row r="47" spans="1:16" ht="22.5" customHeight="1">
      <c r="A47" s="9"/>
      <c r="B47" s="9"/>
      <c r="C47" s="9"/>
      <c r="D47" s="9"/>
      <c r="G47" s="63"/>
      <c r="H47" s="9"/>
      <c r="K47" s="21"/>
      <c r="L47" s="21"/>
      <c r="M47" s="43"/>
      <c r="N47" s="44"/>
      <c r="O47" s="22"/>
      <c r="P47" s="22"/>
    </row>
    <row r="48" spans="11:16" ht="15.75">
      <c r="K48" s="45"/>
      <c r="L48" s="33"/>
      <c r="M48" s="33"/>
      <c r="N48" s="24"/>
      <c r="O48" s="22"/>
      <c r="P48" s="22"/>
    </row>
    <row r="49" spans="3:14" s="9" customFormat="1" ht="15.75">
      <c r="C49" s="2"/>
      <c r="D49" s="2"/>
      <c r="E49" s="2"/>
      <c r="F49" s="2"/>
      <c r="G49" s="2"/>
      <c r="H49" s="2"/>
      <c r="N49" s="65"/>
    </row>
    <row r="50" spans="3:14" s="9" customFormat="1" ht="15.75">
      <c r="C50" s="2"/>
      <c r="D50" s="2"/>
      <c r="E50" s="2"/>
      <c r="F50" s="2"/>
      <c r="G50" s="46"/>
      <c r="H50" s="2"/>
      <c r="N50" s="65"/>
    </row>
    <row r="51" spans="3:14" s="9" customFormat="1" ht="15.75">
      <c r="C51" s="2"/>
      <c r="D51" s="2"/>
      <c r="E51" s="66"/>
      <c r="F51" s="2"/>
      <c r="G51" s="2"/>
      <c r="H51" s="2"/>
      <c r="N51" s="65"/>
    </row>
    <row r="52" spans="3:14" s="9" customFormat="1" ht="15.75">
      <c r="C52" s="2"/>
      <c r="D52" s="2"/>
      <c r="E52" s="66"/>
      <c r="F52" s="2"/>
      <c r="G52" s="2"/>
      <c r="H52" s="2"/>
      <c r="N52" s="65"/>
    </row>
    <row r="53" spans="3:14" s="9" customFormat="1" ht="15.75">
      <c r="C53" s="2"/>
      <c r="D53" s="2"/>
      <c r="E53" s="66"/>
      <c r="F53" s="2"/>
      <c r="G53" s="2"/>
      <c r="H53" s="2"/>
      <c r="N53" s="65"/>
    </row>
    <row r="54" spans="3:14" s="9" customFormat="1" ht="15.75">
      <c r="C54" s="2"/>
      <c r="D54" s="2"/>
      <c r="E54" s="66"/>
      <c r="F54" s="2"/>
      <c r="G54" s="2"/>
      <c r="H54" s="2"/>
      <c r="N54" s="65"/>
    </row>
    <row r="55" spans="3:14" s="9" customFormat="1" ht="15.75">
      <c r="C55" s="2"/>
      <c r="D55" s="2"/>
      <c r="E55" s="66"/>
      <c r="F55" s="2"/>
      <c r="G55" s="2"/>
      <c r="H55" s="2"/>
      <c r="N55" s="65"/>
    </row>
    <row r="56" spans="3:14" s="9" customFormat="1" ht="15.75">
      <c r="C56" s="2"/>
      <c r="D56" s="2"/>
      <c r="E56" s="2"/>
      <c r="F56" s="2"/>
      <c r="G56" s="2"/>
      <c r="H56" s="2"/>
      <c r="N56" s="65"/>
    </row>
    <row r="57" spans="11:13" ht="15.75">
      <c r="K57" s="46"/>
      <c r="L57" s="46"/>
      <c r="M57" s="46"/>
    </row>
    <row r="58" spans="4:13" ht="15.75" customHeight="1">
      <c r="D58" s="18"/>
      <c r="K58" s="46"/>
      <c r="L58" s="46"/>
      <c r="M58" s="46"/>
    </row>
    <row r="59" spans="4:13" ht="15.75" customHeight="1">
      <c r="D59" s="18"/>
      <c r="K59" s="46"/>
      <c r="L59" s="46"/>
      <c r="M59" s="46"/>
    </row>
    <row r="60" spans="4:13" ht="15.75" customHeight="1">
      <c r="D60" s="18"/>
      <c r="K60" s="46"/>
      <c r="L60" s="46"/>
      <c r="M60" s="46"/>
    </row>
    <row r="61" spans="11:13" ht="15.75">
      <c r="K61" s="46"/>
      <c r="L61" s="46"/>
      <c r="M61" s="46"/>
    </row>
    <row r="62" spans="11:13" ht="15.75">
      <c r="K62" s="46"/>
      <c r="L62" s="46"/>
      <c r="M62" s="46"/>
    </row>
    <row r="63" spans="11:13" ht="15.75">
      <c r="K63" s="46"/>
      <c r="L63" s="46"/>
      <c r="M63" s="46"/>
    </row>
    <row r="64" spans="11:13" ht="15.75">
      <c r="K64" s="46"/>
      <c r="L64" s="46"/>
      <c r="M64" s="46"/>
    </row>
    <row r="65" spans="11:13" ht="15.75">
      <c r="K65" s="46"/>
      <c r="L65" s="46"/>
      <c r="M65" s="46"/>
    </row>
    <row r="66" spans="11:13" ht="15.75">
      <c r="K66" s="46"/>
      <c r="L66" s="46"/>
      <c r="M66" s="46"/>
    </row>
    <row r="67" spans="11:13" ht="15.75">
      <c r="K67" s="46"/>
      <c r="L67" s="46"/>
      <c r="M67" s="46"/>
    </row>
    <row r="68" spans="6:13" ht="15.75">
      <c r="F68" s="67"/>
      <c r="K68" s="46"/>
      <c r="L68" s="46"/>
      <c r="M68" s="46"/>
    </row>
    <row r="69" spans="11:13" ht="15.75">
      <c r="K69" s="46"/>
      <c r="L69" s="46"/>
      <c r="M69" s="46"/>
    </row>
    <row r="70" spans="11:13" ht="15.75">
      <c r="K70" s="46"/>
      <c r="L70" s="46"/>
      <c r="M70" s="46"/>
    </row>
    <row r="71" spans="11:13" ht="15.75">
      <c r="K71" s="46"/>
      <c r="L71" s="46"/>
      <c r="M71" s="46"/>
    </row>
    <row r="72" spans="1:7" s="9" customFormat="1" ht="15.75">
      <c r="A72" s="8"/>
      <c r="B72" s="4"/>
      <c r="C72" s="4"/>
      <c r="D72" s="4"/>
      <c r="E72" s="4"/>
      <c r="F72" s="4"/>
      <c r="G72" s="54"/>
    </row>
    <row r="73" spans="1:13" ht="15.75">
      <c r="A73" s="9"/>
      <c r="B73" s="9"/>
      <c r="C73" s="9"/>
      <c r="D73" s="9"/>
      <c r="E73" s="9"/>
      <c r="F73" s="9"/>
      <c r="G73" s="63"/>
      <c r="K73" s="46"/>
      <c r="L73" s="46"/>
      <c r="M73" s="46"/>
    </row>
    <row r="74" spans="11:13" ht="15.75">
      <c r="K74" s="46"/>
      <c r="L74" s="46"/>
      <c r="M74" s="46"/>
    </row>
    <row r="75" spans="11:13" ht="15.75">
      <c r="K75" s="46"/>
      <c r="L75" s="46"/>
      <c r="M75" s="46"/>
    </row>
    <row r="76" spans="11:13" ht="15.75">
      <c r="K76" s="46"/>
      <c r="L76" s="46"/>
      <c r="M76" s="46"/>
    </row>
    <row r="77" spans="11:13" ht="15.75">
      <c r="K77" s="46"/>
      <c r="L77" s="46"/>
      <c r="M77" s="46"/>
    </row>
    <row r="78" spans="1:14" ht="15.75">
      <c r="A78" s="8"/>
      <c r="B78" s="4"/>
      <c r="C78" s="6"/>
      <c r="D78" s="6"/>
      <c r="E78" s="6"/>
      <c r="F78" s="6"/>
      <c r="G78" s="54"/>
      <c r="N78" s="2"/>
    </row>
    <row r="79" spans="1:13" ht="15.75">
      <c r="A79" s="9"/>
      <c r="B79" s="9"/>
      <c r="C79" s="9"/>
      <c r="D79" s="9"/>
      <c r="E79" s="9"/>
      <c r="F79" s="9"/>
      <c r="G79" s="63"/>
      <c r="K79" s="46"/>
      <c r="L79" s="46"/>
      <c r="M79" s="46"/>
    </row>
    <row r="80" spans="11:13" ht="15.75">
      <c r="K80" s="46"/>
      <c r="L80" s="46"/>
      <c r="M80" s="46"/>
    </row>
    <row r="81" spans="11:13" ht="15.75">
      <c r="K81" s="46"/>
      <c r="L81" s="46"/>
      <c r="M81" s="46"/>
    </row>
    <row r="82" spans="11:13" ht="15.75">
      <c r="K82" s="46"/>
      <c r="L82" s="46"/>
      <c r="M82" s="46"/>
    </row>
    <row r="83" spans="1:14" ht="14.25" customHeight="1">
      <c r="A83" s="8"/>
      <c r="B83" s="4"/>
      <c r="C83" s="6"/>
      <c r="D83" s="6"/>
      <c r="E83" s="6"/>
      <c r="F83" s="6"/>
      <c r="G83" s="54"/>
      <c r="N83" s="2"/>
    </row>
    <row r="84" spans="1:13" ht="15.75">
      <c r="A84" s="9"/>
      <c r="B84" s="9"/>
      <c r="C84" s="9"/>
      <c r="D84" s="9"/>
      <c r="E84" s="9"/>
      <c r="F84" s="9"/>
      <c r="G84" s="63"/>
      <c r="K84" s="46"/>
      <c r="L84" s="46"/>
      <c r="M84" s="46"/>
    </row>
    <row r="85" spans="11:13" ht="15.75">
      <c r="K85" s="46"/>
      <c r="L85" s="46"/>
      <c r="M85" s="46"/>
    </row>
    <row r="86" spans="11:13" ht="15.75">
      <c r="K86" s="46"/>
      <c r="L86" s="46"/>
      <c r="M86" s="46"/>
    </row>
    <row r="87" spans="11:13" ht="15.75">
      <c r="K87" s="46"/>
      <c r="L87" s="46"/>
      <c r="M87" s="46"/>
    </row>
    <row r="88" spans="11:13" ht="15.75">
      <c r="K88" s="46"/>
      <c r="L88" s="46"/>
      <c r="M88" s="46"/>
    </row>
    <row r="89" spans="11:13" ht="15.75">
      <c r="K89" s="46"/>
      <c r="L89" s="46"/>
      <c r="M89" s="46"/>
    </row>
    <row r="90" spans="1:14" ht="15.75">
      <c r="A90" s="8"/>
      <c r="B90" s="4"/>
      <c r="C90" s="6"/>
      <c r="D90" s="6"/>
      <c r="E90" s="6"/>
      <c r="F90" s="6"/>
      <c r="G90" s="54"/>
      <c r="N90" s="2"/>
    </row>
    <row r="91" spans="1:14" ht="15.75">
      <c r="A91" s="8"/>
      <c r="B91" s="4"/>
      <c r="C91" s="6"/>
      <c r="D91" s="6"/>
      <c r="E91" s="6"/>
      <c r="F91" s="6"/>
      <c r="G91" s="54"/>
      <c r="N91" s="2"/>
    </row>
    <row r="92" spans="1:14" ht="15.75">
      <c r="A92" s="8"/>
      <c r="B92" s="4"/>
      <c r="C92" s="6"/>
      <c r="D92" s="6"/>
      <c r="E92" s="6"/>
      <c r="F92" s="6"/>
      <c r="G92" s="54"/>
      <c r="N92" s="2"/>
    </row>
    <row r="93" spans="1:14" ht="15.75">
      <c r="A93" s="8"/>
      <c r="B93" s="4"/>
      <c r="C93" s="6"/>
      <c r="D93" s="6"/>
      <c r="E93" s="6"/>
      <c r="F93" s="6"/>
      <c r="G93" s="54"/>
      <c r="N93" s="2"/>
    </row>
    <row r="94" spans="1:14" ht="15.75">
      <c r="A94" s="8"/>
      <c r="B94" s="4"/>
      <c r="C94" s="6"/>
      <c r="D94" s="6"/>
      <c r="E94" s="6"/>
      <c r="F94" s="6"/>
      <c r="G94" s="54"/>
      <c r="N94" s="2"/>
    </row>
    <row r="95" spans="1:14" ht="15.75">
      <c r="A95" s="8"/>
      <c r="B95" s="4"/>
      <c r="C95" s="6"/>
      <c r="D95" s="6"/>
      <c r="E95" s="6"/>
      <c r="F95" s="6"/>
      <c r="G95" s="54"/>
      <c r="N95" s="2"/>
    </row>
    <row r="96" spans="1:14" ht="15.75">
      <c r="A96" s="8"/>
      <c r="B96" s="4"/>
      <c r="C96" s="6"/>
      <c r="D96" s="6"/>
      <c r="E96" s="6"/>
      <c r="F96" s="6"/>
      <c r="G96" s="54"/>
      <c r="N96" s="2"/>
    </row>
    <row r="97" spans="1:14" ht="15.75">
      <c r="A97" s="8"/>
      <c r="B97" s="4"/>
      <c r="C97" s="6"/>
      <c r="D97" s="6"/>
      <c r="E97" s="6"/>
      <c r="F97" s="6"/>
      <c r="G97" s="54"/>
      <c r="N97" s="2"/>
    </row>
    <row r="98" spans="1:14" ht="15.75">
      <c r="A98" s="8"/>
      <c r="B98" s="4"/>
      <c r="C98" s="6"/>
      <c r="D98" s="6"/>
      <c r="E98" s="6"/>
      <c r="F98" s="6"/>
      <c r="G98" s="54"/>
      <c r="N98" s="2"/>
    </row>
    <row r="99" spans="1:14" ht="15.75">
      <c r="A99" s="8"/>
      <c r="B99" s="4"/>
      <c r="C99" s="6"/>
      <c r="D99" s="6"/>
      <c r="E99" s="6"/>
      <c r="F99" s="6"/>
      <c r="G99" s="54"/>
      <c r="N99" s="2"/>
    </row>
    <row r="100" spans="1:14" ht="15.75">
      <c r="A100" s="8"/>
      <c r="B100" s="4"/>
      <c r="C100" s="6"/>
      <c r="D100" s="6"/>
      <c r="E100" s="6"/>
      <c r="F100" s="6"/>
      <c r="G100" s="54"/>
      <c r="N100" s="2"/>
    </row>
    <row r="101" spans="11:13" ht="15.75">
      <c r="K101" s="46"/>
      <c r="L101" s="46"/>
      <c r="M101" s="46"/>
    </row>
    <row r="102" spans="11:13" ht="15.75">
      <c r="K102" s="46"/>
      <c r="L102" s="46"/>
      <c r="M102" s="46"/>
    </row>
    <row r="103" spans="11:13" ht="15.75">
      <c r="K103" s="46"/>
      <c r="L103" s="46"/>
      <c r="M103" s="46"/>
    </row>
    <row r="104" spans="11:13" ht="15.75">
      <c r="K104" s="46"/>
      <c r="L104" s="46"/>
      <c r="M104" s="46"/>
    </row>
    <row r="105" spans="11:13" ht="15.75">
      <c r="K105" s="46"/>
      <c r="L105" s="46"/>
      <c r="M105" s="46"/>
    </row>
    <row r="106" spans="1:12" s="22" customFormat="1" ht="15.75">
      <c r="A106" s="48"/>
      <c r="B106" s="48"/>
      <c r="C106" s="48"/>
      <c r="D106" s="48"/>
      <c r="E106" s="48"/>
      <c r="F106" s="48"/>
      <c r="G106" s="57"/>
      <c r="H106" s="50"/>
      <c r="I106" s="21"/>
      <c r="J106" s="21"/>
      <c r="K106" s="21"/>
      <c r="L106" s="55"/>
    </row>
    <row r="107" spans="11:16" ht="15.75">
      <c r="K107" s="21"/>
      <c r="L107" s="21"/>
      <c r="M107" s="43"/>
      <c r="N107" s="44"/>
      <c r="O107" s="22"/>
      <c r="P107" s="22"/>
    </row>
    <row r="108" spans="1:16" ht="22.5" customHeight="1">
      <c r="A108" s="9"/>
      <c r="B108" s="9"/>
      <c r="C108" s="9"/>
      <c r="D108" s="9"/>
      <c r="G108" s="9"/>
      <c r="H108" s="9"/>
      <c r="K108" s="21"/>
      <c r="L108" s="21"/>
      <c r="M108" s="43"/>
      <c r="N108" s="44"/>
      <c r="O108" s="22"/>
      <c r="P108" s="22"/>
    </row>
    <row r="109" spans="11:16" ht="15.75">
      <c r="K109" s="45"/>
      <c r="L109" s="33"/>
      <c r="M109" s="33"/>
      <c r="N109" s="24"/>
      <c r="O109" s="22"/>
      <c r="P109" s="22"/>
    </row>
    <row r="110" spans="3:14" s="9" customFormat="1" ht="15.75">
      <c r="C110" s="2"/>
      <c r="D110" s="2"/>
      <c r="E110" s="2"/>
      <c r="F110" s="2"/>
      <c r="G110" s="2"/>
      <c r="H110" s="2"/>
      <c r="N110" s="65"/>
    </row>
    <row r="111" spans="3:14" s="9" customFormat="1" ht="15.75">
      <c r="C111" s="2"/>
      <c r="D111" s="2"/>
      <c r="E111" s="2"/>
      <c r="F111" s="2"/>
      <c r="G111" s="2"/>
      <c r="H111" s="2"/>
      <c r="N111" s="65"/>
    </row>
    <row r="112" spans="3:14" s="9" customFormat="1" ht="15.75">
      <c r="C112" s="2"/>
      <c r="D112" s="2"/>
      <c r="E112" s="2"/>
      <c r="F112" s="2"/>
      <c r="G112" s="2"/>
      <c r="H112" s="2"/>
      <c r="N112" s="65"/>
    </row>
    <row r="113" spans="11:13" ht="15.75">
      <c r="K113" s="46"/>
      <c r="L113" s="46"/>
      <c r="M113" s="46"/>
    </row>
    <row r="114" spans="4:13" ht="15.75" customHeight="1">
      <c r="D114" s="18"/>
      <c r="K114" s="46"/>
      <c r="L114" s="46"/>
      <c r="M114" s="46"/>
    </row>
    <row r="115" spans="11:13" ht="15.75">
      <c r="K115" s="46"/>
      <c r="L115" s="46"/>
      <c r="M115" s="46"/>
    </row>
    <row r="116" spans="11:13" ht="15.75">
      <c r="K116" s="46"/>
      <c r="L116" s="46"/>
      <c r="M116" s="46"/>
    </row>
    <row r="117" spans="11:13" ht="15.75">
      <c r="K117" s="46"/>
      <c r="L117" s="46"/>
      <c r="M117" s="46"/>
    </row>
    <row r="118" spans="11:13" ht="15.75">
      <c r="K118" s="46"/>
      <c r="L118" s="46"/>
      <c r="M118" s="46"/>
    </row>
    <row r="119" spans="5:13" ht="15.75">
      <c r="E119" s="67"/>
      <c r="F119" s="67"/>
      <c r="K119" s="46"/>
      <c r="L119" s="46"/>
      <c r="M119" s="46"/>
    </row>
    <row r="120" spans="11:13" ht="15.75">
      <c r="K120" s="46"/>
      <c r="L120" s="46"/>
      <c r="M120" s="46"/>
    </row>
    <row r="121" spans="11:13" ht="15.75">
      <c r="K121" s="46"/>
      <c r="L121" s="46"/>
      <c r="M121" s="46"/>
    </row>
    <row r="122" spans="11:13" ht="15.75">
      <c r="K122" s="46"/>
      <c r="L122" s="46"/>
      <c r="M122" s="46"/>
    </row>
    <row r="123" spans="1:13" ht="15.75">
      <c r="A123" s="9"/>
      <c r="B123" s="9"/>
      <c r="C123" s="9"/>
      <c r="D123" s="9"/>
      <c r="E123" s="9"/>
      <c r="F123" s="9"/>
      <c r="K123" s="46"/>
      <c r="L123" s="46"/>
      <c r="M123" s="46"/>
    </row>
    <row r="124" spans="11:13" ht="15.75">
      <c r="K124" s="46"/>
      <c r="L124" s="46"/>
      <c r="M124" s="46"/>
    </row>
    <row r="125" spans="11:13" ht="15.75">
      <c r="K125" s="46"/>
      <c r="L125" s="46"/>
      <c r="M125" s="46"/>
    </row>
    <row r="126" spans="11:13" ht="15.75">
      <c r="K126" s="46"/>
      <c r="L126" s="46"/>
      <c r="M126" s="46"/>
    </row>
    <row r="127" spans="11:13" ht="15.75">
      <c r="K127" s="46"/>
      <c r="L127" s="46"/>
      <c r="M127" s="46"/>
    </row>
    <row r="128" spans="11:13" ht="15.75">
      <c r="K128" s="46"/>
      <c r="L128" s="46"/>
      <c r="M128" s="46"/>
    </row>
    <row r="129" spans="1:13" ht="15.75">
      <c r="A129" s="9"/>
      <c r="B129" s="9"/>
      <c r="C129" s="9"/>
      <c r="D129" s="9"/>
      <c r="E129" s="9"/>
      <c r="F129" s="9"/>
      <c r="K129" s="46"/>
      <c r="L129" s="46"/>
      <c r="M129" s="46"/>
    </row>
    <row r="130" spans="11:13" ht="15.75">
      <c r="K130" s="46"/>
      <c r="L130" s="46"/>
      <c r="M130" s="46"/>
    </row>
    <row r="131" spans="11:13" ht="15.75">
      <c r="K131" s="46"/>
      <c r="L131" s="46"/>
      <c r="M131" s="46"/>
    </row>
    <row r="132" spans="11:13" ht="15.75">
      <c r="K132" s="46"/>
      <c r="L132" s="46"/>
      <c r="M132" s="46"/>
    </row>
    <row r="133" spans="11:13" ht="15.75">
      <c r="K133" s="46"/>
      <c r="L133" s="46"/>
      <c r="M133" s="46"/>
    </row>
    <row r="134" spans="1:13" ht="15.75">
      <c r="A134" s="9"/>
      <c r="B134" s="9"/>
      <c r="C134" s="9"/>
      <c r="D134" s="9"/>
      <c r="K134" s="46"/>
      <c r="L134" s="46"/>
      <c r="M134" s="46"/>
    </row>
    <row r="135" spans="1:13" ht="15.75">
      <c r="A135" s="9"/>
      <c r="K135" s="46"/>
      <c r="L135" s="46"/>
      <c r="M135" s="46"/>
    </row>
    <row r="136" spans="1:13" ht="15.75">
      <c r="A136" s="9"/>
      <c r="K136" s="46"/>
      <c r="L136" s="46"/>
      <c r="M136" s="46"/>
    </row>
    <row r="137" spans="1:13" ht="15.75">
      <c r="A137" s="9"/>
      <c r="K137" s="46"/>
      <c r="L137" s="46"/>
      <c r="M137" s="46"/>
    </row>
    <row r="138" spans="1:13" ht="15.75">
      <c r="A138" s="9"/>
      <c r="K138" s="46"/>
      <c r="L138" s="46"/>
      <c r="M138" s="46"/>
    </row>
    <row r="139" spans="1:13" ht="15.75">
      <c r="A139" s="9"/>
      <c r="K139" s="46"/>
      <c r="L139" s="46"/>
      <c r="M139" s="46"/>
    </row>
    <row r="140" spans="1:13" ht="15.75">
      <c r="A140" s="9"/>
      <c r="K140" s="46"/>
      <c r="L140" s="46"/>
      <c r="M140" s="46"/>
    </row>
    <row r="141" spans="1:13" ht="15.75">
      <c r="A141" s="9"/>
      <c r="K141" s="46"/>
      <c r="L141" s="46"/>
      <c r="M141" s="46"/>
    </row>
    <row r="142" spans="11:13" ht="15.75">
      <c r="K142" s="46"/>
      <c r="L142" s="46"/>
      <c r="M142" s="46"/>
    </row>
    <row r="143" spans="11:13" ht="15.75">
      <c r="K143" s="46"/>
      <c r="L143" s="46"/>
      <c r="M143" s="46"/>
    </row>
    <row r="144" spans="11:13" ht="15.75">
      <c r="K144" s="46"/>
      <c r="L144" s="46"/>
      <c r="M144" s="46"/>
    </row>
    <row r="145" spans="11:13" ht="15.75">
      <c r="K145" s="46"/>
      <c r="L145" s="46"/>
      <c r="M145" s="46"/>
    </row>
    <row r="146" spans="1:13" ht="15.75">
      <c r="A146" s="9"/>
      <c r="B146" s="9"/>
      <c r="C146" s="9"/>
      <c r="D146" s="9"/>
      <c r="E146" s="9"/>
      <c r="F146" s="9"/>
      <c r="K146" s="46"/>
      <c r="L146" s="46"/>
      <c r="M146" s="46"/>
    </row>
    <row r="147" spans="11:13" ht="15.75">
      <c r="K147" s="46"/>
      <c r="L147" s="46"/>
      <c r="M147" s="46"/>
    </row>
    <row r="148" spans="11:13" ht="15.75">
      <c r="K148" s="46"/>
      <c r="L148" s="46"/>
      <c r="M148" s="46"/>
    </row>
    <row r="149" spans="11:13" ht="15.75">
      <c r="K149" s="46"/>
      <c r="L149" s="46"/>
      <c r="M149" s="46"/>
    </row>
    <row r="150" spans="11:13" ht="15.75">
      <c r="K150" s="46"/>
      <c r="L150" s="46"/>
      <c r="M150" s="46"/>
    </row>
    <row r="151" spans="11:13" ht="15.75">
      <c r="K151" s="46"/>
      <c r="L151" s="46"/>
      <c r="M151" s="46"/>
    </row>
    <row r="152" spans="11:13" ht="15.75">
      <c r="K152" s="46"/>
      <c r="L152" s="46"/>
      <c r="M152" s="46"/>
    </row>
    <row r="153" spans="11:13" ht="15.75">
      <c r="K153" s="46"/>
      <c r="L153" s="46"/>
      <c r="M153" s="46"/>
    </row>
    <row r="154" spans="11:13" ht="15.75">
      <c r="K154" s="46"/>
      <c r="L154" s="46"/>
      <c r="M154" s="46"/>
    </row>
    <row r="155" spans="11:13" ht="15.75"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1:13" ht="15.75">
      <c r="K160" s="46"/>
      <c r="L160" s="46"/>
      <c r="M160" s="46"/>
    </row>
    <row r="161" spans="1:13" ht="15.75">
      <c r="A161" s="9"/>
      <c r="B161" s="9"/>
      <c r="C161" s="9"/>
      <c r="D161" s="9"/>
      <c r="E161" s="9"/>
      <c r="F161" s="9"/>
      <c r="K161" s="46"/>
      <c r="L161" s="46"/>
      <c r="M161" s="46"/>
    </row>
    <row r="162" spans="11:13" ht="15.75"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:13" ht="15.75">
      <c r="A166" s="9"/>
      <c r="B166" s="9"/>
      <c r="C166" s="9"/>
      <c r="D166" s="9"/>
      <c r="E166" s="9"/>
      <c r="F166" s="9"/>
      <c r="K166" s="46"/>
      <c r="L166" s="46"/>
      <c r="M166" s="46"/>
    </row>
    <row r="167" spans="11:13" ht="15.75">
      <c r="K167" s="46"/>
      <c r="L167" s="46"/>
      <c r="M167" s="46"/>
    </row>
    <row r="168" spans="11:13" ht="15.75">
      <c r="K168" s="46"/>
      <c r="L168" s="46"/>
      <c r="M168" s="46"/>
    </row>
    <row r="169" spans="11:13" ht="15.75">
      <c r="K169" s="46"/>
      <c r="L169" s="46"/>
      <c r="M169" s="46"/>
    </row>
    <row r="170" spans="1:13" ht="15.75">
      <c r="A170" s="9"/>
      <c r="B170" s="9"/>
      <c r="C170" s="9"/>
      <c r="D170" s="9"/>
      <c r="E170" s="9"/>
      <c r="F170" s="9"/>
      <c r="K170" s="46"/>
      <c r="L170" s="46"/>
      <c r="M170" s="46"/>
    </row>
    <row r="171" spans="11:13" ht="15.75">
      <c r="K171" s="46"/>
      <c r="L171" s="46"/>
      <c r="M171" s="46"/>
    </row>
    <row r="172" spans="11:13" ht="15.75">
      <c r="K172" s="46"/>
      <c r="L172" s="46"/>
      <c r="M172" s="46"/>
    </row>
    <row r="173" spans="1:13" ht="15.75">
      <c r="A173" s="9"/>
      <c r="B173" s="9"/>
      <c r="C173" s="9"/>
      <c r="D173" s="9"/>
      <c r="E173" s="9"/>
      <c r="F173" s="9"/>
      <c r="K173" s="46"/>
      <c r="L173" s="46"/>
      <c r="M173" s="46"/>
    </row>
    <row r="174" spans="11:13" ht="15.75">
      <c r="K174" s="46"/>
      <c r="L174" s="46"/>
      <c r="M174" s="46"/>
    </row>
    <row r="175" spans="11:13" ht="15.75"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1:13" ht="15.75">
      <c r="K178" s="46"/>
      <c r="L178" s="46"/>
      <c r="M178" s="46"/>
    </row>
    <row r="179" spans="11:13" ht="15.75">
      <c r="K179" s="46"/>
      <c r="L179" s="46"/>
      <c r="M179" s="46"/>
    </row>
    <row r="180" spans="11:13" ht="15.75">
      <c r="K180" s="46"/>
      <c r="L180" s="46"/>
      <c r="M180" s="46"/>
    </row>
    <row r="181" spans="11:13" ht="15.75"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1:13" ht="15.75"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1:13" ht="15.75"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5:14" s="9" customFormat="1" ht="15.75">
      <c r="E190" s="68"/>
      <c r="F190" s="68"/>
      <c r="N190" s="65"/>
    </row>
    <row r="191" spans="5:13" ht="15.75">
      <c r="E191" s="69"/>
      <c r="F191" s="69"/>
      <c r="K191" s="47"/>
      <c r="L191" s="47"/>
      <c r="M191" s="47"/>
    </row>
    <row r="192" spans="5:10" ht="15.75">
      <c r="E192" s="69"/>
      <c r="F192" s="69"/>
      <c r="G192" s="69"/>
      <c r="H192" s="69"/>
      <c r="I192" s="69"/>
      <c r="J192" s="69"/>
    </row>
    <row r="193" spans="5:6" ht="15.75">
      <c r="E193" s="69"/>
      <c r="F193" s="69"/>
    </row>
    <row r="194" spans="5:14" s="9" customFormat="1" ht="15.75">
      <c r="E194" s="68"/>
      <c r="F194" s="68"/>
      <c r="N194" s="65"/>
    </row>
    <row r="195" spans="5:6" ht="15.75">
      <c r="E195" s="69"/>
      <c r="F195" s="69"/>
    </row>
    <row r="196" spans="5:6" ht="15.75">
      <c r="E196" s="69"/>
      <c r="F196" s="69"/>
    </row>
    <row r="197" spans="5:6" ht="15.75">
      <c r="E197" s="69"/>
      <c r="F197" s="69"/>
    </row>
    <row r="198" spans="5:14" s="9" customFormat="1" ht="15.75">
      <c r="E198" s="68"/>
      <c r="F198" s="68"/>
      <c r="N198" s="64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6" ht="15.75">
      <c r="E207" s="69"/>
      <c r="F207" s="69"/>
    </row>
    <row r="208" spans="5:14" s="9" customFormat="1" ht="15.75">
      <c r="E208" s="68"/>
      <c r="F208" s="68"/>
      <c r="N208" s="64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14" s="9" customFormat="1" ht="15.75">
      <c r="E219" s="68"/>
      <c r="F219" s="68"/>
      <c r="N219" s="64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14" s="9" customFormat="1" ht="15.75">
      <c r="E226" s="68"/>
      <c r="F226" s="68"/>
      <c r="N226" s="64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13" ht="15.75">
      <c r="E254" s="69"/>
      <c r="F254" s="69"/>
      <c r="K254" s="22"/>
      <c r="L254" s="22"/>
      <c r="M254" s="22"/>
    </row>
    <row r="255" spans="5:13" ht="15.75">
      <c r="E255" s="69"/>
      <c r="F255" s="69"/>
      <c r="K255" s="22"/>
      <c r="L255" s="22"/>
      <c r="M255" s="22"/>
    </row>
    <row r="256" spans="5:14" s="9" customFormat="1" ht="15.75">
      <c r="E256" s="68"/>
      <c r="F256" s="68"/>
      <c r="K256" s="30"/>
      <c r="L256" s="30"/>
      <c r="M256" s="30"/>
      <c r="N256" s="64"/>
    </row>
    <row r="257" spans="5:13" ht="15.75">
      <c r="E257" s="69"/>
      <c r="F257" s="69"/>
      <c r="K257" s="22"/>
      <c r="L257" s="22"/>
      <c r="M257" s="22"/>
    </row>
    <row r="258" spans="5:13" ht="15.75">
      <c r="E258" s="69"/>
      <c r="F258" s="69"/>
      <c r="K258" s="22"/>
      <c r="L258" s="22"/>
      <c r="M258" s="22"/>
    </row>
    <row r="260" spans="5:14" s="9" customFormat="1" ht="15.75">
      <c r="E260" s="68"/>
      <c r="F260" s="68"/>
      <c r="N260" s="64"/>
    </row>
    <row r="261" spans="5:6" ht="15.75">
      <c r="E261" s="69"/>
      <c r="F261" s="69"/>
    </row>
    <row r="262" spans="5:6" ht="15.75">
      <c r="E262" s="69"/>
      <c r="F262" s="69"/>
    </row>
    <row r="263" spans="5:6" ht="15.75">
      <c r="E263" s="69"/>
      <c r="F263" s="69"/>
    </row>
    <row r="264" spans="5:14" s="9" customFormat="1" ht="15.75">
      <c r="E264" s="68"/>
      <c r="F264" s="68"/>
      <c r="N264" s="64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6" ht="15.75">
      <c r="E268" s="69"/>
      <c r="F268" s="69"/>
    </row>
    <row r="269" spans="5:14" s="9" customFormat="1" ht="15.75">
      <c r="E269" s="68"/>
      <c r="F269" s="68"/>
      <c r="G269" s="68"/>
      <c r="N269" s="64"/>
    </row>
    <row r="270" spans="5:6" ht="15.75">
      <c r="E270" s="69"/>
      <c r="F270" s="69"/>
    </row>
    <row r="271" spans="5:6" ht="15.75">
      <c r="E271" s="69"/>
      <c r="F271" s="69"/>
    </row>
    <row r="272" spans="5:6" ht="15.75">
      <c r="E272" s="69"/>
      <c r="F272" s="69"/>
    </row>
    <row r="273" spans="5:14" s="9" customFormat="1" ht="15.75">
      <c r="E273" s="68"/>
      <c r="F273" s="68"/>
      <c r="G273" s="68"/>
      <c r="N273" s="64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14" s="9" customFormat="1" ht="15.75">
      <c r="E278" s="68"/>
      <c r="F278" s="68"/>
      <c r="N278" s="64"/>
    </row>
    <row r="279" spans="5:6" ht="15.75">
      <c r="E279" s="69"/>
      <c r="F279" s="69"/>
    </row>
    <row r="280" spans="5:6" ht="15.75">
      <c r="E280" s="69"/>
      <c r="F280" s="69"/>
    </row>
    <row r="282" spans="5:6" ht="15.75">
      <c r="E282" s="69"/>
      <c r="F282" s="69"/>
    </row>
    <row r="283" spans="5:14" s="9" customFormat="1" ht="15.75">
      <c r="E283" s="68"/>
      <c r="F283" s="68"/>
      <c r="N283" s="64"/>
    </row>
    <row r="284" spans="5:6" ht="15.75">
      <c r="E284" s="69"/>
      <c r="F284" s="69"/>
    </row>
    <row r="285" spans="5:6" ht="15.75">
      <c r="E285" s="69"/>
      <c r="F285" s="69"/>
    </row>
    <row r="286" spans="5:6" ht="15.75">
      <c r="E286" s="69"/>
      <c r="F286" s="69"/>
    </row>
    <row r="287" spans="5:14" s="9" customFormat="1" ht="15.75">
      <c r="E287" s="68"/>
      <c r="F287" s="68"/>
      <c r="N287" s="64"/>
    </row>
    <row r="288" spans="5:13" ht="15.75">
      <c r="E288" s="69"/>
      <c r="F288" s="69"/>
      <c r="K288" s="45"/>
      <c r="L288" s="45"/>
      <c r="M288" s="45"/>
    </row>
    <row r="289" spans="5:6" ht="15.75">
      <c r="E289" s="69"/>
      <c r="F289" s="69"/>
    </row>
    <row r="292" spans="5:6" ht="23.25" customHeight="1">
      <c r="E292" s="70"/>
      <c r="F292" s="70"/>
    </row>
  </sheetData>
  <sheetProtection/>
  <mergeCells count="6">
    <mergeCell ref="J7:J8"/>
    <mergeCell ref="E1:J1"/>
    <mergeCell ref="G7:H7"/>
    <mergeCell ref="E3:F3"/>
    <mergeCell ref="E4:F4"/>
    <mergeCell ref="I7:I8"/>
  </mergeCells>
  <printOptions headings="1"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472" t="s">
        <v>590</v>
      </c>
      <c r="B1" s="472"/>
      <c r="C1" s="472"/>
      <c r="D1" s="472"/>
      <c r="E1" s="472"/>
    </row>
    <row r="2" spans="1:5" ht="15.75">
      <c r="A2" s="128"/>
      <c r="B2" s="128"/>
      <c r="C2" s="128"/>
      <c r="D2" s="128"/>
      <c r="E2" s="128"/>
    </row>
    <row r="3" spans="1:5" ht="15.75">
      <c r="A3" s="485" t="s">
        <v>225</v>
      </c>
      <c r="B3" s="485"/>
      <c r="C3" s="485"/>
      <c r="D3" s="485"/>
      <c r="E3" s="485"/>
    </row>
    <row r="4" spans="1:5" ht="15.75">
      <c r="A4" s="485" t="s">
        <v>257</v>
      </c>
      <c r="B4" s="485"/>
      <c r="C4" s="485"/>
      <c r="D4" s="485"/>
      <c r="E4" s="485"/>
    </row>
    <row r="5" spans="1:5" ht="15.75">
      <c r="A5" s="1"/>
      <c r="B5" s="1"/>
      <c r="C5" s="1"/>
      <c r="D5" s="1"/>
      <c r="E5" s="1"/>
    </row>
    <row r="6" spans="1:5" ht="49.5" customHeight="1">
      <c r="A6" s="83" t="s">
        <v>214</v>
      </c>
      <c r="B6" s="84" t="s">
        <v>215</v>
      </c>
      <c r="C6" s="84" t="s">
        <v>216</v>
      </c>
      <c r="D6" s="84" t="s">
        <v>262</v>
      </c>
      <c r="E6" s="84" t="s">
        <v>217</v>
      </c>
    </row>
    <row r="7" spans="1:5" ht="15.75">
      <c r="A7" s="1"/>
      <c r="B7" s="85"/>
      <c r="C7" s="85"/>
      <c r="D7" s="85"/>
      <c r="E7" s="85"/>
    </row>
    <row r="8" spans="1:5" ht="15.75">
      <c r="A8" s="93" t="s">
        <v>240</v>
      </c>
      <c r="B8" s="89">
        <v>0</v>
      </c>
      <c r="C8" s="85">
        <f>'2. bevételek'!H9</f>
        <v>0</v>
      </c>
      <c r="D8" s="85">
        <v>0</v>
      </c>
      <c r="E8" s="89">
        <f aca="true" t="shared" si="0" ref="E8:E16">SUM(B8:D8)</f>
        <v>0</v>
      </c>
    </row>
    <row r="9" spans="1:5" ht="15.75">
      <c r="A9" s="275" t="s">
        <v>181</v>
      </c>
      <c r="B9" s="276">
        <v>0</v>
      </c>
      <c r="C9" s="277">
        <f>'2. bevételek'!I13</f>
        <v>0</v>
      </c>
      <c r="D9" s="276">
        <v>0</v>
      </c>
      <c r="E9" s="89">
        <f t="shared" si="0"/>
        <v>0</v>
      </c>
    </row>
    <row r="10" spans="1:5" ht="15.75">
      <c r="A10" s="5" t="s">
        <v>24</v>
      </c>
      <c r="B10" s="89">
        <f>'2. bevételek'!I18+'2. bevételek'!I26</f>
        <v>202</v>
      </c>
      <c r="C10" s="85">
        <f>'2. bevételek'!I24+'2. bevételek'!I28</f>
        <v>7477</v>
      </c>
      <c r="D10" s="85">
        <v>0</v>
      </c>
      <c r="E10" s="85">
        <f t="shared" si="0"/>
        <v>7679</v>
      </c>
    </row>
    <row r="11" spans="1:5" ht="15.75">
      <c r="A11" s="2" t="s">
        <v>194</v>
      </c>
      <c r="B11" s="89">
        <f>'2. bevételek'!I32</f>
        <v>15370</v>
      </c>
      <c r="C11" s="85">
        <v>0</v>
      </c>
      <c r="D11" s="85">
        <v>0</v>
      </c>
      <c r="E11" s="85">
        <f t="shared" si="0"/>
        <v>15370</v>
      </c>
    </row>
    <row r="12" spans="1:5" ht="15.75">
      <c r="A12" s="5" t="s">
        <v>186</v>
      </c>
      <c r="B12" s="89">
        <f>'2. bevételek'!I41</f>
        <v>11726</v>
      </c>
      <c r="C12" s="85">
        <v>0</v>
      </c>
      <c r="D12" s="85">
        <v>0</v>
      </c>
      <c r="E12" s="85">
        <f t="shared" si="0"/>
        <v>11726</v>
      </c>
    </row>
    <row r="13" spans="1:5" ht="15.75">
      <c r="A13" s="5" t="s">
        <v>169</v>
      </c>
      <c r="B13" s="89">
        <f>'2. bevételek'!I56</f>
        <v>1713</v>
      </c>
      <c r="C13" s="85">
        <v>0</v>
      </c>
      <c r="D13" s="85">
        <v>0</v>
      </c>
      <c r="E13" s="85">
        <f t="shared" si="0"/>
        <v>1713</v>
      </c>
    </row>
    <row r="14" spans="1:5" ht="15.75">
      <c r="A14" s="5" t="s">
        <v>187</v>
      </c>
      <c r="B14" s="89">
        <f>'2. bevételek'!I64</f>
        <v>17571</v>
      </c>
      <c r="C14" s="85">
        <v>0</v>
      </c>
      <c r="D14" s="85">
        <v>0</v>
      </c>
      <c r="E14" s="85">
        <f t="shared" si="0"/>
        <v>17571</v>
      </c>
    </row>
    <row r="15" spans="1:5" ht="15.75">
      <c r="A15" s="5" t="s">
        <v>172</v>
      </c>
      <c r="B15" s="89">
        <v>0</v>
      </c>
      <c r="C15" s="85">
        <f>'2. bevételek'!I87</f>
        <v>541</v>
      </c>
      <c r="D15" s="85">
        <v>0</v>
      </c>
      <c r="E15" s="85">
        <f t="shared" si="0"/>
        <v>541</v>
      </c>
    </row>
    <row r="16" spans="1:5" ht="15.75">
      <c r="A16" s="5" t="s">
        <v>195</v>
      </c>
      <c r="B16" s="89">
        <f>'2. bevételek'!I95</f>
        <v>3497</v>
      </c>
      <c r="C16" s="85">
        <v>0</v>
      </c>
      <c r="D16" s="85">
        <v>0</v>
      </c>
      <c r="E16" s="85">
        <f t="shared" si="0"/>
        <v>3497</v>
      </c>
    </row>
    <row r="17" spans="1:5" ht="15.75">
      <c r="A17" s="63" t="s">
        <v>218</v>
      </c>
      <c r="B17" s="86">
        <f>SUM(B8:B16)</f>
        <v>50079</v>
      </c>
      <c r="C17" s="86">
        <f>SUM(C8:C16)</f>
        <v>8018</v>
      </c>
      <c r="D17" s="86">
        <f>SUM(D8:D16)</f>
        <v>0</v>
      </c>
      <c r="E17" s="86">
        <f>SUM(E8:E16)</f>
        <v>58097</v>
      </c>
    </row>
    <row r="18" spans="1:15" s="22" customFormat="1" ht="15.75">
      <c r="A18" s="48"/>
      <c r="B18" s="48"/>
      <c r="C18" s="48"/>
      <c r="D18" s="48"/>
      <c r="E18" s="48"/>
      <c r="F18" s="48"/>
      <c r="G18" s="57"/>
      <c r="H18" s="48"/>
      <c r="I18" s="48"/>
      <c r="J18" s="48"/>
      <c r="K18" s="50"/>
      <c r="L18" s="21"/>
      <c r="M18" s="21"/>
      <c r="N18" s="21"/>
      <c r="O18" s="55"/>
    </row>
    <row r="19" spans="1:17" s="2" customFormat="1" ht="15.75">
      <c r="A19" s="36"/>
      <c r="G19" s="63"/>
      <c r="N19" s="46"/>
      <c r="O19" s="46"/>
      <c r="P19" s="46"/>
      <c r="Q19" s="64"/>
    </row>
    <row r="20" spans="1:17" s="2" customFormat="1" ht="15.75">
      <c r="A20" s="9"/>
      <c r="G20" s="63"/>
      <c r="N20" s="46"/>
      <c r="O20" s="46"/>
      <c r="P20" s="46"/>
      <c r="Q20" s="64"/>
    </row>
    <row r="21" spans="1:17" s="2" customFormat="1" ht="15.75">
      <c r="A21" s="8"/>
      <c r="G21" s="63"/>
      <c r="N21" s="46"/>
      <c r="O21" s="46"/>
      <c r="P21" s="46"/>
      <c r="Q21" s="64"/>
    </row>
    <row r="22" spans="1:11" s="2" customFormat="1" ht="15.75">
      <c r="A22" s="8"/>
      <c r="B22" s="6"/>
      <c r="C22" s="6"/>
      <c r="D22" s="6"/>
      <c r="E22" s="7"/>
      <c r="F22" s="7"/>
      <c r="G22" s="40"/>
      <c r="H22" s="53"/>
      <c r="I22" s="13"/>
      <c r="J22" s="26"/>
      <c r="K22" s="24"/>
    </row>
    <row r="23" spans="1:17" s="2" customFormat="1" ht="15.75">
      <c r="A23" s="8"/>
      <c r="G23" s="63"/>
      <c r="N23" s="46"/>
      <c r="O23" s="46"/>
      <c r="P23" s="46"/>
      <c r="Q23" s="64"/>
    </row>
    <row r="24" spans="1:10" s="9" customFormat="1" ht="15.75">
      <c r="A24" s="8"/>
      <c r="B24" s="4"/>
      <c r="C24" s="4"/>
      <c r="D24" s="4"/>
      <c r="E24" s="4"/>
      <c r="F24" s="4"/>
      <c r="G24" s="54"/>
      <c r="H24" s="32"/>
      <c r="I24" s="32"/>
      <c r="J24" s="34"/>
    </row>
    <row r="25" spans="1:10" s="2" customFormat="1" ht="15.75">
      <c r="A25" s="8"/>
      <c r="B25" s="4"/>
      <c r="C25" s="6"/>
      <c r="D25" s="6"/>
      <c r="E25" s="6"/>
      <c r="F25" s="6"/>
      <c r="G25" s="54"/>
      <c r="H25" s="26"/>
      <c r="I25" s="26"/>
      <c r="J25" s="24"/>
    </row>
    <row r="26" spans="1:10" s="2" customFormat="1" ht="14.25" customHeight="1">
      <c r="A26" s="8"/>
      <c r="B26" s="4"/>
      <c r="C26" s="6"/>
      <c r="D26" s="6"/>
      <c r="E26" s="6"/>
      <c r="F26" s="6"/>
      <c r="G26" s="54"/>
      <c r="H26" s="26"/>
      <c r="I26" s="26"/>
      <c r="J26" s="24"/>
    </row>
  </sheetData>
  <sheetProtection/>
  <mergeCells count="3">
    <mergeCell ref="A1:E1"/>
    <mergeCell ref="A3:E3"/>
    <mergeCell ref="A4:E4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2"/>
  <sheetViews>
    <sheetView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57421875" style="6" customWidth="1"/>
    <col min="4" max="4" width="1.421875" style="6" customWidth="1"/>
    <col min="5" max="5" width="55.7109375" style="6" customWidth="1"/>
    <col min="6" max="6" width="24.8515625" style="6" customWidth="1"/>
    <col min="7" max="7" width="16.28125" style="2" customWidth="1"/>
    <col min="8" max="10" width="16.28125" style="1" customWidth="1"/>
    <col min="11" max="16384" width="9.140625" style="1" customWidth="1"/>
  </cols>
  <sheetData>
    <row r="1" spans="1:10" ht="24" customHeight="1">
      <c r="A1" s="489" t="s">
        <v>591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24" customHeight="1">
      <c r="A2" s="45"/>
      <c r="B2" s="45"/>
      <c r="C2" s="45"/>
      <c r="D2" s="45"/>
      <c r="E2" s="128"/>
      <c r="F2" s="128"/>
      <c r="G2" s="128"/>
      <c r="H2" s="128"/>
      <c r="I2" s="128"/>
      <c r="J2" s="128"/>
    </row>
    <row r="3" spans="1:10" ht="15.75">
      <c r="A3" s="481" t="s">
        <v>225</v>
      </c>
      <c r="B3" s="481"/>
      <c r="C3" s="481"/>
      <c r="D3" s="481"/>
      <c r="E3" s="481"/>
      <c r="F3" s="481"/>
      <c r="G3" s="481"/>
      <c r="H3" s="481"/>
      <c r="I3" s="56"/>
      <c r="J3" s="56"/>
    </row>
    <row r="4" spans="1:10" ht="15.75">
      <c r="A4" s="481" t="s">
        <v>258</v>
      </c>
      <c r="B4" s="481"/>
      <c r="C4" s="481"/>
      <c r="D4" s="481"/>
      <c r="E4" s="481"/>
      <c r="F4" s="481"/>
      <c r="G4" s="481"/>
      <c r="H4" s="481"/>
      <c r="I4" s="56"/>
      <c r="J4" s="56"/>
    </row>
    <row r="5" spans="1:10" ht="15.75">
      <c r="A5" s="481" t="s">
        <v>11</v>
      </c>
      <c r="B5" s="481"/>
      <c r="C5" s="481"/>
      <c r="D5" s="481"/>
      <c r="E5" s="481"/>
      <c r="F5" s="481"/>
      <c r="G5" s="481"/>
      <c r="H5" s="481"/>
      <c r="I5" s="56"/>
      <c r="J5" s="56"/>
    </row>
    <row r="6" spans="1:7" ht="16.5" thickBot="1">
      <c r="A6" s="10"/>
      <c r="B6" s="10"/>
      <c r="C6" s="10"/>
      <c r="D6" s="10"/>
      <c r="E6" s="10"/>
      <c r="F6" s="10"/>
      <c r="G6" s="16"/>
    </row>
    <row r="7" spans="1:10" ht="30" customHeight="1">
      <c r="A7" s="496" t="s">
        <v>23</v>
      </c>
      <c r="B7" s="497"/>
      <c r="C7" s="497"/>
      <c r="D7" s="497"/>
      <c r="E7" s="497"/>
      <c r="F7" s="494" t="s">
        <v>10</v>
      </c>
      <c r="G7" s="227" t="s">
        <v>17</v>
      </c>
      <c r="H7" s="297" t="s">
        <v>263</v>
      </c>
      <c r="I7" s="473" t="s">
        <v>318</v>
      </c>
      <c r="J7" s="487" t="s">
        <v>319</v>
      </c>
    </row>
    <row r="8" spans="1:10" s="3" customFormat="1" ht="44.25" customHeight="1">
      <c r="A8" s="498"/>
      <c r="B8" s="499"/>
      <c r="C8" s="499"/>
      <c r="D8" s="499"/>
      <c r="E8" s="499"/>
      <c r="F8" s="495"/>
      <c r="G8" s="492" t="s">
        <v>248</v>
      </c>
      <c r="H8" s="493"/>
      <c r="I8" s="486"/>
      <c r="J8" s="488"/>
    </row>
    <row r="9" spans="1:10" s="2" customFormat="1" ht="15.75">
      <c r="A9" s="186" t="s">
        <v>24</v>
      </c>
      <c r="B9" s="187"/>
      <c r="C9" s="187"/>
      <c r="D9" s="187"/>
      <c r="E9" s="187"/>
      <c r="F9" s="188"/>
      <c r="G9" s="189">
        <f>SUM(G10+G16+G20+G48+G60+G63)</f>
        <v>10797</v>
      </c>
      <c r="H9" s="189">
        <f>SUM(H10+H16+H20+H48+H60+H63)</f>
        <v>21462</v>
      </c>
      <c r="I9" s="296">
        <f>SUM(I10+I16+I20+I48+I60+I63)</f>
        <v>20744</v>
      </c>
      <c r="J9" s="281">
        <f>I9/H9*100</f>
        <v>96.65455223185164</v>
      </c>
    </row>
    <row r="10" spans="1:10" s="2" customFormat="1" ht="15.75">
      <c r="A10" s="129" t="s">
        <v>25</v>
      </c>
      <c r="B10" s="40"/>
      <c r="C10" s="40" t="s">
        <v>9</v>
      </c>
      <c r="D10" s="40"/>
      <c r="E10" s="40"/>
      <c r="F10" s="454">
        <v>1</v>
      </c>
      <c r="G10" s="153">
        <f>SUM(G11)</f>
        <v>3658</v>
      </c>
      <c r="H10" s="153">
        <f>SUM(H11)</f>
        <v>3658</v>
      </c>
      <c r="I10" s="293">
        <f>SUM(I11)</f>
        <v>3508</v>
      </c>
      <c r="J10" s="282">
        <f aca="true" t="shared" si="0" ref="J10:J73">I10/H10*100</f>
        <v>95.89939857845818</v>
      </c>
    </row>
    <row r="11" spans="1:10" s="2" customFormat="1" ht="15.75">
      <c r="A11" s="130"/>
      <c r="B11" s="7" t="s">
        <v>30</v>
      </c>
      <c r="C11" s="7"/>
      <c r="D11" s="7" t="s">
        <v>2</v>
      </c>
      <c r="E11" s="7"/>
      <c r="F11" s="132"/>
      <c r="G11" s="77">
        <f>SUM(G12+G13+G14+G15)</f>
        <v>3658</v>
      </c>
      <c r="H11" s="77">
        <f>SUM(H12+H13+H14+H15)</f>
        <v>3658</v>
      </c>
      <c r="I11" s="295">
        <f>SUM(I12+I13+I14+I15)</f>
        <v>3508</v>
      </c>
      <c r="J11" s="283">
        <f t="shared" si="0"/>
        <v>95.89939857845818</v>
      </c>
    </row>
    <row r="12" spans="1:10" s="2" customFormat="1" ht="15.75">
      <c r="A12" s="130"/>
      <c r="B12" s="7"/>
      <c r="C12" s="7" t="s">
        <v>35</v>
      </c>
      <c r="D12" s="7" t="s">
        <v>32</v>
      </c>
      <c r="E12" s="7"/>
      <c r="F12" s="132"/>
      <c r="G12" s="77">
        <v>1795</v>
      </c>
      <c r="H12" s="77">
        <v>1818</v>
      </c>
      <c r="I12" s="295">
        <v>1819</v>
      </c>
      <c r="J12" s="283">
        <f t="shared" si="0"/>
        <v>100.05500550055007</v>
      </c>
    </row>
    <row r="13" spans="1:10" s="2" customFormat="1" ht="15.75">
      <c r="A13" s="130"/>
      <c r="B13" s="7"/>
      <c r="C13" s="7"/>
      <c r="D13" s="7" t="s">
        <v>31</v>
      </c>
      <c r="E13" s="7"/>
      <c r="F13" s="132"/>
      <c r="G13" s="77">
        <v>1348</v>
      </c>
      <c r="H13" s="162">
        <v>1690</v>
      </c>
      <c r="I13" s="250">
        <v>1689</v>
      </c>
      <c r="J13" s="283">
        <f t="shared" si="0"/>
        <v>99.94082840236686</v>
      </c>
    </row>
    <row r="14" spans="1:10" s="2" customFormat="1" ht="15.75">
      <c r="A14" s="130"/>
      <c r="B14" s="7"/>
      <c r="C14" s="7"/>
      <c r="D14" s="7" t="s">
        <v>34</v>
      </c>
      <c r="E14" s="7"/>
      <c r="F14" s="132"/>
      <c r="G14" s="77">
        <v>365</v>
      </c>
      <c r="H14" s="162">
        <v>0</v>
      </c>
      <c r="I14" s="250">
        <v>0</v>
      </c>
      <c r="J14" s="283">
        <v>0</v>
      </c>
    </row>
    <row r="15" spans="1:10" s="2" customFormat="1" ht="15.75">
      <c r="A15" s="130"/>
      <c r="B15" s="7"/>
      <c r="C15" s="7"/>
      <c r="D15" s="7" t="s">
        <v>251</v>
      </c>
      <c r="E15" s="7"/>
      <c r="F15" s="132"/>
      <c r="G15" s="77">
        <v>150</v>
      </c>
      <c r="H15" s="162">
        <v>150</v>
      </c>
      <c r="I15" s="250">
        <v>0</v>
      </c>
      <c r="J15" s="283">
        <v>0</v>
      </c>
    </row>
    <row r="16" spans="1:10" s="2" customFormat="1" ht="15.75" customHeight="1">
      <c r="A16" s="129" t="s">
        <v>38</v>
      </c>
      <c r="B16" s="40"/>
      <c r="C16" s="40" t="s">
        <v>39</v>
      </c>
      <c r="D16" s="131"/>
      <c r="E16" s="131"/>
      <c r="F16" s="133"/>
      <c r="G16" s="153">
        <f>SUM(G17:G19)</f>
        <v>950</v>
      </c>
      <c r="H16" s="153">
        <f>SUM(H17:H19)</f>
        <v>980</v>
      </c>
      <c r="I16" s="293">
        <f>SUM(I17:I19)</f>
        <v>930</v>
      </c>
      <c r="J16" s="282">
        <f t="shared" si="0"/>
        <v>94.89795918367348</v>
      </c>
    </row>
    <row r="17" spans="1:10" s="2" customFormat="1" ht="15.75">
      <c r="A17" s="130"/>
      <c r="B17" s="7"/>
      <c r="C17" s="7"/>
      <c r="D17" s="7" t="s">
        <v>18</v>
      </c>
      <c r="E17" s="7"/>
      <c r="F17" s="132"/>
      <c r="G17" s="152">
        <v>900</v>
      </c>
      <c r="H17" s="162">
        <v>930</v>
      </c>
      <c r="I17" s="250">
        <v>930</v>
      </c>
      <c r="J17" s="283">
        <f t="shared" si="0"/>
        <v>100</v>
      </c>
    </row>
    <row r="18" spans="1:10" s="2" customFormat="1" ht="15.75">
      <c r="A18" s="130"/>
      <c r="B18" s="7"/>
      <c r="C18" s="7"/>
      <c r="D18" s="7" t="s">
        <v>42</v>
      </c>
      <c r="E18" s="7"/>
      <c r="F18" s="132"/>
      <c r="G18" s="152">
        <v>25</v>
      </c>
      <c r="H18" s="162">
        <v>25</v>
      </c>
      <c r="I18" s="250">
        <v>0</v>
      </c>
      <c r="J18" s="283">
        <v>0</v>
      </c>
    </row>
    <row r="19" spans="1:10" s="2" customFormat="1" ht="15.75">
      <c r="A19" s="130"/>
      <c r="B19" s="7"/>
      <c r="C19" s="7"/>
      <c r="D19" s="7" t="s">
        <v>43</v>
      </c>
      <c r="E19" s="7"/>
      <c r="F19" s="132"/>
      <c r="G19" s="152">
        <v>25</v>
      </c>
      <c r="H19" s="162">
        <v>25</v>
      </c>
      <c r="I19" s="250">
        <v>0</v>
      </c>
      <c r="J19" s="283">
        <v>0</v>
      </c>
    </row>
    <row r="20" spans="1:10" s="2" customFormat="1" ht="15.75">
      <c r="A20" s="129" t="s">
        <v>40</v>
      </c>
      <c r="B20" s="40"/>
      <c r="C20" s="40" t="s">
        <v>41</v>
      </c>
      <c r="D20" s="40"/>
      <c r="E20" s="40"/>
      <c r="F20" s="132"/>
      <c r="G20" s="153">
        <f>SUM(G21+G26+G32+G40+G43)</f>
        <v>1790</v>
      </c>
      <c r="H20" s="153">
        <f>SUM(H21+H26+H32+H40+H43)</f>
        <v>1656</v>
      </c>
      <c r="I20" s="293">
        <f>SUM(I21+I26+I32+I40+I43)</f>
        <v>1534</v>
      </c>
      <c r="J20" s="282">
        <f t="shared" si="0"/>
        <v>92.6328502415459</v>
      </c>
    </row>
    <row r="21" spans="1:10" s="37" customFormat="1" ht="15.75">
      <c r="A21" s="130"/>
      <c r="B21" s="7" t="s">
        <v>44</v>
      </c>
      <c r="C21" s="7"/>
      <c r="D21" s="7" t="s">
        <v>3</v>
      </c>
      <c r="E21" s="59"/>
      <c r="F21" s="157"/>
      <c r="G21" s="152">
        <f>SUM(G22)</f>
        <v>160</v>
      </c>
      <c r="H21" s="152">
        <f>SUM(H22)</f>
        <v>166</v>
      </c>
      <c r="I21" s="294">
        <f>SUM(I22)</f>
        <v>154</v>
      </c>
      <c r="J21" s="283">
        <f t="shared" si="0"/>
        <v>92.7710843373494</v>
      </c>
    </row>
    <row r="22" spans="1:10" s="2" customFormat="1" ht="15.75">
      <c r="A22" s="130"/>
      <c r="B22" s="7"/>
      <c r="C22" s="7" t="s">
        <v>47</v>
      </c>
      <c r="D22" s="7" t="s">
        <v>48</v>
      </c>
      <c r="E22" s="7"/>
      <c r="F22" s="132"/>
      <c r="G22" s="77">
        <f>SUM(G23:G25)</f>
        <v>160</v>
      </c>
      <c r="H22" s="77">
        <f>SUM(H23:H25)</f>
        <v>166</v>
      </c>
      <c r="I22" s="295">
        <f>SUM(I23:I25)</f>
        <v>154</v>
      </c>
      <c r="J22" s="283">
        <f t="shared" si="0"/>
        <v>92.7710843373494</v>
      </c>
    </row>
    <row r="23" spans="1:10" s="2" customFormat="1" ht="15.75">
      <c r="A23" s="129"/>
      <c r="B23" s="40"/>
      <c r="C23" s="40"/>
      <c r="D23" s="40"/>
      <c r="E23" s="7" t="s">
        <v>49</v>
      </c>
      <c r="F23" s="132"/>
      <c r="G23" s="77">
        <v>10</v>
      </c>
      <c r="H23" s="162">
        <v>31</v>
      </c>
      <c r="I23" s="250">
        <v>26</v>
      </c>
      <c r="J23" s="283">
        <f t="shared" si="0"/>
        <v>83.87096774193549</v>
      </c>
    </row>
    <row r="24" spans="1:10" s="2" customFormat="1" ht="15.75">
      <c r="A24" s="129"/>
      <c r="B24" s="40"/>
      <c r="C24" s="40"/>
      <c r="D24" s="40"/>
      <c r="E24" s="7" t="s">
        <v>226</v>
      </c>
      <c r="F24" s="132"/>
      <c r="G24" s="77">
        <v>50</v>
      </c>
      <c r="H24" s="162">
        <v>0</v>
      </c>
      <c r="I24" s="250">
        <v>0</v>
      </c>
      <c r="J24" s="283">
        <v>0</v>
      </c>
    </row>
    <row r="25" spans="1:10" s="2" customFormat="1" ht="15.75">
      <c r="A25" s="129"/>
      <c r="B25" s="40"/>
      <c r="C25" s="40"/>
      <c r="D25" s="40"/>
      <c r="E25" s="7" t="s">
        <v>13</v>
      </c>
      <c r="F25" s="132"/>
      <c r="G25" s="77">
        <v>100</v>
      </c>
      <c r="H25" s="162">
        <v>135</v>
      </c>
      <c r="I25" s="250">
        <v>128</v>
      </c>
      <c r="J25" s="283">
        <f t="shared" si="0"/>
        <v>94.81481481481482</v>
      </c>
    </row>
    <row r="26" spans="1:10" s="37" customFormat="1" ht="15.75">
      <c r="A26" s="130"/>
      <c r="B26" s="7" t="s">
        <v>52</v>
      </c>
      <c r="C26" s="7"/>
      <c r="D26" s="7" t="s">
        <v>53</v>
      </c>
      <c r="E26" s="7"/>
      <c r="F26" s="132"/>
      <c r="G26" s="152">
        <f>SUM(G27+G30)</f>
        <v>430</v>
      </c>
      <c r="H26" s="152">
        <f>SUM(H27+H30)</f>
        <v>430</v>
      </c>
      <c r="I26" s="294">
        <f>SUM(I27+I30)</f>
        <v>346</v>
      </c>
      <c r="J26" s="283">
        <f t="shared" si="0"/>
        <v>80.46511627906978</v>
      </c>
    </row>
    <row r="27" spans="1:10" s="2" customFormat="1" ht="15.75">
      <c r="A27" s="130"/>
      <c r="B27" s="7"/>
      <c r="C27" s="7" t="s">
        <v>54</v>
      </c>
      <c r="D27" s="7" t="s">
        <v>55</v>
      </c>
      <c r="E27" s="7"/>
      <c r="F27" s="132"/>
      <c r="G27" s="152">
        <f>SUM(G28:G29)</f>
        <v>300</v>
      </c>
      <c r="H27" s="152">
        <v>300</v>
      </c>
      <c r="I27" s="294">
        <f>SUM(I28:I29)</f>
        <v>253</v>
      </c>
      <c r="J27" s="283">
        <f t="shared" si="0"/>
        <v>84.33333333333334</v>
      </c>
    </row>
    <row r="28" spans="1:10" s="2" customFormat="1" ht="15.75">
      <c r="A28" s="130"/>
      <c r="B28" s="7"/>
      <c r="C28" s="7"/>
      <c r="D28" s="7"/>
      <c r="E28" s="7" t="s">
        <v>168</v>
      </c>
      <c r="F28" s="132"/>
      <c r="G28" s="77">
        <v>250</v>
      </c>
      <c r="H28" s="162">
        <v>150</v>
      </c>
      <c r="I28" s="250">
        <v>143</v>
      </c>
      <c r="J28" s="283">
        <f t="shared" si="0"/>
        <v>95.33333333333334</v>
      </c>
    </row>
    <row r="29" spans="1:10" s="2" customFormat="1" ht="15.75">
      <c r="A29" s="130"/>
      <c r="B29" s="7"/>
      <c r="C29" s="7"/>
      <c r="D29" s="7"/>
      <c r="E29" s="7" t="s">
        <v>55</v>
      </c>
      <c r="F29" s="132"/>
      <c r="G29" s="77">
        <v>50</v>
      </c>
      <c r="H29" s="162">
        <v>110</v>
      </c>
      <c r="I29" s="250">
        <v>110</v>
      </c>
      <c r="J29" s="283">
        <f t="shared" si="0"/>
        <v>100</v>
      </c>
    </row>
    <row r="30" spans="1:10" s="2" customFormat="1" ht="15.75">
      <c r="A30" s="130"/>
      <c r="B30" s="7"/>
      <c r="C30" s="7" t="s">
        <v>56</v>
      </c>
      <c r="D30" s="7" t="s">
        <v>57</v>
      </c>
      <c r="E30" s="7"/>
      <c r="F30" s="132"/>
      <c r="G30" s="152">
        <f>SUM(G31)</f>
        <v>130</v>
      </c>
      <c r="H30" s="152">
        <f>SUM(H31)</f>
        <v>130</v>
      </c>
      <c r="I30" s="294">
        <f>SUM(I31)</f>
        <v>93</v>
      </c>
      <c r="J30" s="283">
        <f t="shared" si="0"/>
        <v>71.53846153846153</v>
      </c>
    </row>
    <row r="31" spans="1:10" s="2" customFormat="1" ht="15.75">
      <c r="A31" s="130"/>
      <c r="B31" s="7"/>
      <c r="C31" s="7"/>
      <c r="D31" s="7"/>
      <c r="E31" s="7" t="s">
        <v>4</v>
      </c>
      <c r="F31" s="132"/>
      <c r="G31" s="77">
        <v>130</v>
      </c>
      <c r="H31" s="162">
        <v>130</v>
      </c>
      <c r="I31" s="250">
        <v>93</v>
      </c>
      <c r="J31" s="283">
        <f t="shared" si="0"/>
        <v>71.53846153846153</v>
      </c>
    </row>
    <row r="32" spans="1:10" s="37" customFormat="1" ht="15.75">
      <c r="A32" s="130"/>
      <c r="B32" s="7" t="s">
        <v>58</v>
      </c>
      <c r="C32" s="7"/>
      <c r="D32" s="7" t="s">
        <v>59</v>
      </c>
      <c r="E32" s="7"/>
      <c r="F32" s="132"/>
      <c r="G32" s="152">
        <f>SUM(G33+G35+G36)</f>
        <v>930</v>
      </c>
      <c r="H32" s="152">
        <f>SUM(H33+H35+H36)</f>
        <v>840</v>
      </c>
      <c r="I32" s="294">
        <f>SUM(I33+I35+I36)</f>
        <v>841</v>
      </c>
      <c r="J32" s="283">
        <f t="shared" si="0"/>
        <v>100.11904761904762</v>
      </c>
    </row>
    <row r="33" spans="1:10" s="37" customFormat="1" ht="15.75">
      <c r="A33" s="130"/>
      <c r="B33" s="7"/>
      <c r="C33" s="7" t="s">
        <v>60</v>
      </c>
      <c r="D33" s="7" t="s">
        <v>61</v>
      </c>
      <c r="E33" s="7"/>
      <c r="F33" s="132"/>
      <c r="G33" s="152">
        <f>SUM(G34)</f>
        <v>50</v>
      </c>
      <c r="H33" s="152">
        <f>SUM(H34)</f>
        <v>0</v>
      </c>
      <c r="I33" s="294">
        <f>SUM(I34)</f>
        <v>0</v>
      </c>
      <c r="J33" s="283">
        <v>0</v>
      </c>
    </row>
    <row r="34" spans="1:10" s="37" customFormat="1" ht="15.75">
      <c r="A34" s="130"/>
      <c r="B34" s="7"/>
      <c r="C34" s="7"/>
      <c r="D34" s="7"/>
      <c r="E34" s="7" t="s">
        <v>63</v>
      </c>
      <c r="F34" s="132"/>
      <c r="G34" s="152">
        <v>50</v>
      </c>
      <c r="H34" s="162">
        <v>0</v>
      </c>
      <c r="I34" s="250">
        <v>0</v>
      </c>
      <c r="J34" s="283">
        <v>0</v>
      </c>
    </row>
    <row r="35" spans="1:10" s="37" customFormat="1" ht="15.75">
      <c r="A35" s="130"/>
      <c r="B35" s="7"/>
      <c r="C35" s="7" t="s">
        <v>227</v>
      </c>
      <c r="D35" s="7" t="s">
        <v>228</v>
      </c>
      <c r="E35" s="7"/>
      <c r="F35" s="132"/>
      <c r="G35" s="152">
        <v>50</v>
      </c>
      <c r="H35" s="166">
        <v>0</v>
      </c>
      <c r="I35" s="252">
        <v>0</v>
      </c>
      <c r="J35" s="283">
        <v>0</v>
      </c>
    </row>
    <row r="36" spans="1:14" s="2" customFormat="1" ht="15.75">
      <c r="A36" s="130"/>
      <c r="B36" s="7"/>
      <c r="C36" s="7" t="s">
        <v>65</v>
      </c>
      <c r="D36" s="7" t="s">
        <v>66</v>
      </c>
      <c r="E36" s="7"/>
      <c r="F36" s="132"/>
      <c r="G36" s="152">
        <f>SUM(G37:G39)</f>
        <v>830</v>
      </c>
      <c r="H36" s="152">
        <v>840</v>
      </c>
      <c r="I36" s="294">
        <f>SUM(I37:I39)</f>
        <v>841</v>
      </c>
      <c r="J36" s="283">
        <f t="shared" si="0"/>
        <v>100.11904761904762</v>
      </c>
      <c r="N36" s="22"/>
    </row>
    <row r="37" spans="1:10" s="2" customFormat="1" ht="15.75">
      <c r="A37" s="130"/>
      <c r="B37" s="7"/>
      <c r="C37" s="7"/>
      <c r="D37" s="7"/>
      <c r="E37" s="7" t="s">
        <v>67</v>
      </c>
      <c r="F37" s="132"/>
      <c r="G37" s="77">
        <v>50</v>
      </c>
      <c r="H37" s="162">
        <v>437</v>
      </c>
      <c r="I37" s="250">
        <v>437</v>
      </c>
      <c r="J37" s="283">
        <f t="shared" si="0"/>
        <v>100</v>
      </c>
    </row>
    <row r="38" spans="1:10" s="2" customFormat="1" ht="15.75">
      <c r="A38" s="130"/>
      <c r="B38" s="7"/>
      <c r="C38" s="7"/>
      <c r="D38" s="7"/>
      <c r="E38" s="7" t="s">
        <v>7</v>
      </c>
      <c r="F38" s="132"/>
      <c r="G38" s="77">
        <v>380</v>
      </c>
      <c r="H38" s="162">
        <v>0</v>
      </c>
      <c r="I38" s="250">
        <v>0</v>
      </c>
      <c r="J38" s="283">
        <v>0</v>
      </c>
    </row>
    <row r="39" spans="1:10" s="2" customFormat="1" ht="15.75">
      <c r="A39" s="130"/>
      <c r="B39" s="7"/>
      <c r="C39" s="7"/>
      <c r="D39" s="7"/>
      <c r="E39" s="7" t="s">
        <v>68</v>
      </c>
      <c r="F39" s="132"/>
      <c r="G39" s="77">
        <v>400</v>
      </c>
      <c r="H39" s="162">
        <v>405</v>
      </c>
      <c r="I39" s="250">
        <v>404</v>
      </c>
      <c r="J39" s="283">
        <f t="shared" si="0"/>
        <v>99.75308641975309</v>
      </c>
    </row>
    <row r="40" spans="1:10" s="37" customFormat="1" ht="15.75">
      <c r="A40" s="130"/>
      <c r="B40" s="7" t="s">
        <v>69</v>
      </c>
      <c r="C40" s="7"/>
      <c r="D40" s="7" t="s">
        <v>70</v>
      </c>
      <c r="E40" s="7"/>
      <c r="F40" s="132"/>
      <c r="G40" s="152">
        <f aca="true" t="shared" si="1" ref="G40:I41">SUM(G41)</f>
        <v>20</v>
      </c>
      <c r="H40" s="152">
        <f t="shared" si="1"/>
        <v>20</v>
      </c>
      <c r="I40" s="294">
        <f t="shared" si="1"/>
        <v>0</v>
      </c>
      <c r="J40" s="283">
        <v>0</v>
      </c>
    </row>
    <row r="41" spans="1:10" s="2" customFormat="1" ht="15.75">
      <c r="A41" s="130"/>
      <c r="B41" s="7"/>
      <c r="C41" s="7" t="s">
        <v>71</v>
      </c>
      <c r="D41" s="7" t="s">
        <v>72</v>
      </c>
      <c r="E41" s="7"/>
      <c r="F41" s="132"/>
      <c r="G41" s="77">
        <f t="shared" si="1"/>
        <v>20</v>
      </c>
      <c r="H41" s="77">
        <f t="shared" si="1"/>
        <v>20</v>
      </c>
      <c r="I41" s="295">
        <f t="shared" si="1"/>
        <v>0</v>
      </c>
      <c r="J41" s="283">
        <v>0</v>
      </c>
    </row>
    <row r="42" spans="1:10" s="2" customFormat="1" ht="15.75">
      <c r="A42" s="130"/>
      <c r="B42" s="7"/>
      <c r="C42" s="7"/>
      <c r="D42" s="7"/>
      <c r="E42" s="7" t="s">
        <v>73</v>
      </c>
      <c r="F42" s="132"/>
      <c r="G42" s="77">
        <v>20</v>
      </c>
      <c r="H42" s="162">
        <v>20</v>
      </c>
      <c r="I42" s="250">
        <v>0</v>
      </c>
      <c r="J42" s="283">
        <v>0</v>
      </c>
    </row>
    <row r="43" spans="1:10" s="37" customFormat="1" ht="15.75">
      <c r="A43" s="130"/>
      <c r="B43" s="7" t="s">
        <v>74</v>
      </c>
      <c r="C43" s="7"/>
      <c r="D43" s="7" t="s">
        <v>75</v>
      </c>
      <c r="E43" s="7"/>
      <c r="F43" s="132"/>
      <c r="G43" s="152">
        <f>SUM(G44:G46)</f>
        <v>250</v>
      </c>
      <c r="H43" s="152">
        <f>SUM(H44:H46)</f>
        <v>200</v>
      </c>
      <c r="I43" s="294">
        <f>SUM(I44:I46)</f>
        <v>193</v>
      </c>
      <c r="J43" s="283">
        <f t="shared" si="0"/>
        <v>96.5</v>
      </c>
    </row>
    <row r="44" spans="1:10" s="2" customFormat="1" ht="15.75">
      <c r="A44" s="130"/>
      <c r="B44" s="7"/>
      <c r="C44" s="7" t="s">
        <v>76</v>
      </c>
      <c r="D44" s="7" t="s">
        <v>77</v>
      </c>
      <c r="E44" s="7"/>
      <c r="F44" s="132"/>
      <c r="G44" s="77">
        <v>150</v>
      </c>
      <c r="H44" s="162">
        <v>150</v>
      </c>
      <c r="I44" s="250">
        <v>150</v>
      </c>
      <c r="J44" s="283">
        <f t="shared" si="0"/>
        <v>100</v>
      </c>
    </row>
    <row r="45" spans="1:10" s="2" customFormat="1" ht="15.75">
      <c r="A45" s="130"/>
      <c r="B45" s="7"/>
      <c r="C45" s="7" t="s">
        <v>320</v>
      </c>
      <c r="D45" s="7" t="s">
        <v>321</v>
      </c>
      <c r="E45" s="7"/>
      <c r="F45" s="132"/>
      <c r="G45" s="77"/>
      <c r="H45" s="162">
        <v>50</v>
      </c>
      <c r="I45" s="250">
        <v>43</v>
      </c>
      <c r="J45" s="283">
        <f t="shared" si="0"/>
        <v>86</v>
      </c>
    </row>
    <row r="46" spans="1:10" s="2" customFormat="1" ht="15.75">
      <c r="A46" s="130"/>
      <c r="B46" s="7"/>
      <c r="C46" s="7" t="s">
        <v>78</v>
      </c>
      <c r="D46" s="7" t="s">
        <v>79</v>
      </c>
      <c r="E46" s="7"/>
      <c r="F46" s="132"/>
      <c r="G46" s="77">
        <f>SUM(G47:G47)</f>
        <v>100</v>
      </c>
      <c r="H46" s="77">
        <f>SUM(H47:H47)</f>
        <v>0</v>
      </c>
      <c r="I46" s="295">
        <f>SUM(I47:I47)</f>
        <v>0</v>
      </c>
      <c r="J46" s="283">
        <v>0</v>
      </c>
    </row>
    <row r="47" spans="1:10" s="2" customFormat="1" ht="15.75">
      <c r="A47" s="130"/>
      <c r="B47" s="7"/>
      <c r="C47" s="7"/>
      <c r="D47" s="7" t="s">
        <v>80</v>
      </c>
      <c r="E47" s="7"/>
      <c r="F47" s="132"/>
      <c r="G47" s="77">
        <v>100</v>
      </c>
      <c r="H47" s="162">
        <v>0</v>
      </c>
      <c r="I47" s="250">
        <v>0</v>
      </c>
      <c r="J47" s="283">
        <v>0</v>
      </c>
    </row>
    <row r="48" spans="1:10" s="9" customFormat="1" ht="15.75">
      <c r="A48" s="129" t="s">
        <v>95</v>
      </c>
      <c r="B48" s="40"/>
      <c r="C48" s="40" t="s">
        <v>96</v>
      </c>
      <c r="D48" s="40"/>
      <c r="E48" s="40"/>
      <c r="F48" s="134"/>
      <c r="G48" s="153">
        <f>SUM(G49+G56+G59)</f>
        <v>4247</v>
      </c>
      <c r="H48" s="153">
        <f>SUM(H49+H56+H59)</f>
        <v>7539</v>
      </c>
      <c r="I48" s="293">
        <f>SUM(I49+I56+I59)</f>
        <v>7295</v>
      </c>
      <c r="J48" s="282">
        <f t="shared" si="0"/>
        <v>96.76349648494495</v>
      </c>
    </row>
    <row r="49" spans="1:10" s="2" customFormat="1" ht="15.75">
      <c r="A49" s="130"/>
      <c r="B49" s="7"/>
      <c r="C49" s="7" t="s">
        <v>97</v>
      </c>
      <c r="D49" s="7" t="s">
        <v>98</v>
      </c>
      <c r="E49" s="7"/>
      <c r="F49" s="132"/>
      <c r="G49" s="152">
        <f>SUM(G50+G51+G53+G52)</f>
        <v>1616</v>
      </c>
      <c r="H49" s="152">
        <f>SUM(H50+H51+H53+H52)</f>
        <v>2136</v>
      </c>
      <c r="I49" s="294">
        <f>SUM(I50+I51+I53+I52)</f>
        <v>1954</v>
      </c>
      <c r="J49" s="283">
        <f t="shared" si="0"/>
        <v>91.47940074906367</v>
      </c>
    </row>
    <row r="50" spans="1:10" s="2" customFormat="1" ht="27.75" customHeight="1">
      <c r="A50" s="130"/>
      <c r="B50" s="7"/>
      <c r="C50" s="7"/>
      <c r="D50" s="7"/>
      <c r="E50" s="39" t="s">
        <v>14</v>
      </c>
      <c r="F50" s="135"/>
      <c r="G50" s="139">
        <v>1114</v>
      </c>
      <c r="H50" s="162">
        <v>1114</v>
      </c>
      <c r="I50" s="250">
        <v>1016</v>
      </c>
      <c r="J50" s="283">
        <f t="shared" si="0"/>
        <v>91.20287253141831</v>
      </c>
    </row>
    <row r="51" spans="1:10" s="2" customFormat="1" ht="33" customHeight="1">
      <c r="A51" s="130"/>
      <c r="B51" s="7"/>
      <c r="C51" s="7"/>
      <c r="D51" s="7"/>
      <c r="E51" s="39" t="s">
        <v>253</v>
      </c>
      <c r="F51" s="135"/>
      <c r="G51" s="139">
        <v>76</v>
      </c>
      <c r="H51" s="162">
        <v>76</v>
      </c>
      <c r="I51" s="250">
        <v>76</v>
      </c>
      <c r="J51" s="283">
        <f t="shared" si="0"/>
        <v>100</v>
      </c>
    </row>
    <row r="52" spans="1:10" s="2" customFormat="1" ht="47.25" customHeight="1">
      <c r="A52" s="130"/>
      <c r="B52" s="7"/>
      <c r="C52" s="7"/>
      <c r="D52" s="7"/>
      <c r="E52" s="39" t="s">
        <v>312</v>
      </c>
      <c r="F52" s="135"/>
      <c r="G52" s="139">
        <v>0</v>
      </c>
      <c r="H52" s="162">
        <v>520</v>
      </c>
      <c r="I52" s="250">
        <v>520</v>
      </c>
      <c r="J52" s="283">
        <f t="shared" si="0"/>
        <v>100</v>
      </c>
    </row>
    <row r="53" spans="1:10" s="2" customFormat="1" ht="15.75">
      <c r="A53" s="130"/>
      <c r="B53" s="7"/>
      <c r="C53" s="7"/>
      <c r="D53" s="7"/>
      <c r="E53" s="7" t="s">
        <v>8</v>
      </c>
      <c r="F53" s="136"/>
      <c r="G53" s="152">
        <f>SUM(G54+G55)</f>
        <v>426</v>
      </c>
      <c r="H53" s="152">
        <f>SUM(H54+H55)</f>
        <v>426</v>
      </c>
      <c r="I53" s="294">
        <f>SUM(I54+I55)</f>
        <v>342</v>
      </c>
      <c r="J53" s="283">
        <f t="shared" si="0"/>
        <v>80.28169014084507</v>
      </c>
    </row>
    <row r="54" spans="1:10" s="2" customFormat="1" ht="15.75">
      <c r="A54" s="130"/>
      <c r="B54" s="7"/>
      <c r="C54" s="7"/>
      <c r="D54" s="7"/>
      <c r="E54" s="7" t="s">
        <v>184</v>
      </c>
      <c r="F54" s="136"/>
      <c r="G54" s="152">
        <v>317</v>
      </c>
      <c r="H54" s="166">
        <v>317</v>
      </c>
      <c r="I54" s="252">
        <v>317</v>
      </c>
      <c r="J54" s="283">
        <f t="shared" si="0"/>
        <v>100</v>
      </c>
    </row>
    <row r="55" spans="1:10" s="2" customFormat="1" ht="15.75">
      <c r="A55" s="130"/>
      <c r="B55" s="7"/>
      <c r="C55" s="7"/>
      <c r="D55" s="7"/>
      <c r="E55" s="7" t="s">
        <v>185</v>
      </c>
      <c r="F55" s="132"/>
      <c r="G55" s="152">
        <v>109</v>
      </c>
      <c r="H55" s="166">
        <v>109</v>
      </c>
      <c r="I55" s="252">
        <v>25</v>
      </c>
      <c r="J55" s="283">
        <f t="shared" si="0"/>
        <v>22.93577981651376</v>
      </c>
    </row>
    <row r="56" spans="1:10" s="2" customFormat="1" ht="15.75">
      <c r="A56" s="130"/>
      <c r="B56" s="7"/>
      <c r="C56" s="7" t="s">
        <v>100</v>
      </c>
      <c r="D56" s="7" t="s">
        <v>99</v>
      </c>
      <c r="E56" s="7"/>
      <c r="F56" s="132"/>
      <c r="G56" s="152">
        <f>SUM(G57:G58)</f>
        <v>150</v>
      </c>
      <c r="H56" s="152">
        <f>SUM(H57:H58)</f>
        <v>5341</v>
      </c>
      <c r="I56" s="294">
        <f>SUM(I57:I58)</f>
        <v>5341</v>
      </c>
      <c r="J56" s="283">
        <f t="shared" si="0"/>
        <v>100</v>
      </c>
    </row>
    <row r="57" spans="1:10" s="2" customFormat="1" ht="15.75">
      <c r="A57" s="130"/>
      <c r="B57" s="7"/>
      <c r="C57" s="7"/>
      <c r="D57" s="7"/>
      <c r="E57" s="7" t="s">
        <v>21</v>
      </c>
      <c r="F57" s="132"/>
      <c r="G57" s="152">
        <v>150</v>
      </c>
      <c r="H57" s="162">
        <v>50</v>
      </c>
      <c r="I57" s="250">
        <v>50</v>
      </c>
      <c r="J57" s="283">
        <f t="shared" si="0"/>
        <v>100</v>
      </c>
    </row>
    <row r="58" spans="1:10" s="2" customFormat="1" ht="15.75">
      <c r="A58" s="130"/>
      <c r="B58" s="7"/>
      <c r="C58" s="7"/>
      <c r="D58" s="7"/>
      <c r="E58" s="7" t="s">
        <v>311</v>
      </c>
      <c r="F58" s="132"/>
      <c r="G58" s="152">
        <v>0</v>
      </c>
      <c r="H58" s="162">
        <v>5291</v>
      </c>
      <c r="I58" s="250">
        <v>5291</v>
      </c>
      <c r="J58" s="283">
        <f t="shared" si="0"/>
        <v>100</v>
      </c>
    </row>
    <row r="59" spans="1:10" s="2" customFormat="1" ht="15.75">
      <c r="A59" s="130"/>
      <c r="B59" s="7"/>
      <c r="C59" s="7" t="s">
        <v>310</v>
      </c>
      <c r="D59" s="7" t="s">
        <v>101</v>
      </c>
      <c r="E59" s="7"/>
      <c r="F59" s="132"/>
      <c r="G59" s="152">
        <v>2481</v>
      </c>
      <c r="H59" s="166">
        <v>62</v>
      </c>
      <c r="I59" s="252">
        <v>0</v>
      </c>
      <c r="J59" s="283">
        <f t="shared" si="0"/>
        <v>0</v>
      </c>
    </row>
    <row r="60" spans="1:10" s="2" customFormat="1" ht="15.75">
      <c r="A60" s="129" t="s">
        <v>113</v>
      </c>
      <c r="B60" s="40"/>
      <c r="C60" s="40" t="s">
        <v>110</v>
      </c>
      <c r="D60" s="40"/>
      <c r="E60" s="40"/>
      <c r="F60" s="132"/>
      <c r="G60" s="153">
        <f aca="true" t="shared" si="2" ref="G60:I61">SUM(G61)</f>
        <v>152</v>
      </c>
      <c r="H60" s="153">
        <f t="shared" si="2"/>
        <v>152</v>
      </c>
      <c r="I60" s="293">
        <f t="shared" si="2"/>
        <v>0</v>
      </c>
      <c r="J60" s="283">
        <f t="shared" si="0"/>
        <v>0</v>
      </c>
    </row>
    <row r="61" spans="1:10" s="2" customFormat="1" ht="15.75">
      <c r="A61" s="130"/>
      <c r="B61" s="7" t="s">
        <v>111</v>
      </c>
      <c r="C61" s="7"/>
      <c r="D61" s="7" t="s">
        <v>112</v>
      </c>
      <c r="E61" s="7"/>
      <c r="F61" s="132"/>
      <c r="G61" s="77">
        <f t="shared" si="2"/>
        <v>152</v>
      </c>
      <c r="H61" s="77">
        <f t="shared" si="2"/>
        <v>152</v>
      </c>
      <c r="I61" s="295">
        <f t="shared" si="2"/>
        <v>0</v>
      </c>
      <c r="J61" s="282">
        <f t="shared" si="0"/>
        <v>0</v>
      </c>
    </row>
    <row r="62" spans="1:10" s="2" customFormat="1" ht="15.75">
      <c r="A62" s="130"/>
      <c r="B62" s="7"/>
      <c r="C62" s="7"/>
      <c r="D62" s="7"/>
      <c r="E62" s="7" t="s">
        <v>193</v>
      </c>
      <c r="F62" s="132"/>
      <c r="G62" s="152">
        <v>152</v>
      </c>
      <c r="H62" s="162">
        <v>152</v>
      </c>
      <c r="I62" s="250">
        <v>0</v>
      </c>
      <c r="J62" s="283">
        <f t="shared" si="0"/>
        <v>0</v>
      </c>
    </row>
    <row r="63" spans="1:10" s="2" customFormat="1" ht="15.75">
      <c r="A63" s="129" t="s">
        <v>207</v>
      </c>
      <c r="B63" s="40"/>
      <c r="C63" s="40" t="s">
        <v>206</v>
      </c>
      <c r="D63" s="40"/>
      <c r="E63" s="40"/>
      <c r="F63" s="134"/>
      <c r="G63" s="153">
        <f aca="true" t="shared" si="3" ref="G63:I64">SUM(G64)</f>
        <v>0</v>
      </c>
      <c r="H63" s="153">
        <f t="shared" si="3"/>
        <v>7477</v>
      </c>
      <c r="I63" s="293">
        <f t="shared" si="3"/>
        <v>7477</v>
      </c>
      <c r="J63" s="282">
        <f t="shared" si="0"/>
        <v>100</v>
      </c>
    </row>
    <row r="64" spans="1:10" s="2" customFormat="1" ht="15.75">
      <c r="A64" s="130"/>
      <c r="B64" s="7" t="s">
        <v>313</v>
      </c>
      <c r="C64" s="7"/>
      <c r="D64" s="7" t="s">
        <v>314</v>
      </c>
      <c r="E64" s="7"/>
      <c r="F64" s="132"/>
      <c r="G64" s="152">
        <f t="shared" si="3"/>
        <v>0</v>
      </c>
      <c r="H64" s="152">
        <f t="shared" si="3"/>
        <v>7477</v>
      </c>
      <c r="I64" s="294">
        <f t="shared" si="3"/>
        <v>7477</v>
      </c>
      <c r="J64" s="283">
        <f t="shared" si="0"/>
        <v>100</v>
      </c>
    </row>
    <row r="65" spans="1:10" s="2" customFormat="1" ht="15.75">
      <c r="A65" s="130"/>
      <c r="B65" s="7"/>
      <c r="C65" s="7" t="s">
        <v>315</v>
      </c>
      <c r="D65" s="7" t="s">
        <v>316</v>
      </c>
      <c r="E65" s="7"/>
      <c r="F65" s="132"/>
      <c r="G65" s="152">
        <v>0</v>
      </c>
      <c r="H65" s="162">
        <v>7477</v>
      </c>
      <c r="I65" s="250">
        <v>7477</v>
      </c>
      <c r="J65" s="283">
        <f t="shared" si="0"/>
        <v>100</v>
      </c>
    </row>
    <row r="66" spans="1:10" s="2" customFormat="1" ht="15.75">
      <c r="A66" s="130"/>
      <c r="B66" s="7"/>
      <c r="C66" s="7"/>
      <c r="D66" s="7"/>
      <c r="E66" s="7"/>
      <c r="F66" s="132"/>
      <c r="G66" s="152"/>
      <c r="H66" s="162"/>
      <c r="I66" s="250"/>
      <c r="J66" s="282"/>
    </row>
    <row r="67" spans="1:10" s="2" customFormat="1" ht="15.75">
      <c r="A67" s="186" t="s">
        <v>264</v>
      </c>
      <c r="B67" s="190"/>
      <c r="C67" s="190"/>
      <c r="D67" s="190"/>
      <c r="E67" s="190"/>
      <c r="F67" s="191"/>
      <c r="G67" s="192">
        <f aca="true" t="shared" si="4" ref="G67:I68">SUM(G68)</f>
        <v>0</v>
      </c>
      <c r="H67" s="192">
        <f t="shared" si="4"/>
        <v>1372</v>
      </c>
      <c r="I67" s="290">
        <f t="shared" si="4"/>
        <v>1372</v>
      </c>
      <c r="J67" s="281">
        <f t="shared" si="0"/>
        <v>100</v>
      </c>
    </row>
    <row r="68" spans="1:10" s="2" customFormat="1" ht="15.75">
      <c r="A68" s="129" t="s">
        <v>207</v>
      </c>
      <c r="B68" s="40"/>
      <c r="C68" s="40" t="s">
        <v>206</v>
      </c>
      <c r="D68" s="40"/>
      <c r="E68" s="40"/>
      <c r="F68" s="132"/>
      <c r="G68" s="153">
        <f t="shared" si="4"/>
        <v>0</v>
      </c>
      <c r="H68" s="153">
        <f t="shared" si="4"/>
        <v>1372</v>
      </c>
      <c r="I68" s="291">
        <f t="shared" si="4"/>
        <v>1372</v>
      </c>
      <c r="J68" s="282">
        <f t="shared" si="0"/>
        <v>100</v>
      </c>
    </row>
    <row r="69" spans="1:10" s="2" customFormat="1" ht="15.75">
      <c r="A69" s="130"/>
      <c r="B69" s="7"/>
      <c r="C69" s="7" t="s">
        <v>265</v>
      </c>
      <c r="D69" s="7" t="s">
        <v>266</v>
      </c>
      <c r="E69" s="7"/>
      <c r="F69" s="132"/>
      <c r="G69" s="152">
        <v>0</v>
      </c>
      <c r="H69" s="162">
        <v>1372</v>
      </c>
      <c r="I69" s="250">
        <v>1372</v>
      </c>
      <c r="J69" s="283">
        <f t="shared" si="0"/>
        <v>100</v>
      </c>
    </row>
    <row r="70" spans="1:10" s="2" customFormat="1" ht="15.75">
      <c r="A70" s="130"/>
      <c r="B70" s="7"/>
      <c r="C70" s="7"/>
      <c r="D70" s="7"/>
      <c r="E70" s="7"/>
      <c r="F70" s="132"/>
      <c r="G70" s="152"/>
      <c r="H70" s="162"/>
      <c r="I70" s="250"/>
      <c r="J70" s="282"/>
    </row>
    <row r="71" spans="1:10" s="2" customFormat="1" ht="15.75">
      <c r="A71" s="193" t="s">
        <v>169</v>
      </c>
      <c r="B71" s="194"/>
      <c r="C71" s="194"/>
      <c r="D71" s="194"/>
      <c r="E71" s="194"/>
      <c r="F71" s="455">
        <v>2</v>
      </c>
      <c r="G71" s="196">
        <f>SUM(G72+G82+G86+G107+G111)</f>
        <v>6402</v>
      </c>
      <c r="H71" s="196">
        <f>SUM(H72+H82+H86+H107+H111)</f>
        <v>17464</v>
      </c>
      <c r="I71" s="290">
        <f>SUM(I72+I82+I86+I107+I111)</f>
        <v>16747</v>
      </c>
      <c r="J71" s="281">
        <f t="shared" si="0"/>
        <v>95.89441136051306</v>
      </c>
    </row>
    <row r="72" spans="1:10" s="2" customFormat="1" ht="15.75">
      <c r="A72" s="146" t="s">
        <v>25</v>
      </c>
      <c r="B72" s="147"/>
      <c r="C72" s="147" t="s">
        <v>9</v>
      </c>
      <c r="D72" s="147"/>
      <c r="E72" s="147"/>
      <c r="F72" s="149"/>
      <c r="G72" s="167">
        <f>SUM(G73+G79)</f>
        <v>3170</v>
      </c>
      <c r="H72" s="167">
        <f>SUM(H73+H79)</f>
        <v>3570</v>
      </c>
      <c r="I72" s="291">
        <f>SUM(I73+I79)</f>
        <v>3532</v>
      </c>
      <c r="J72" s="282">
        <f t="shared" si="0"/>
        <v>98.93557422969188</v>
      </c>
    </row>
    <row r="73" spans="1:10" s="2" customFormat="1" ht="15.75">
      <c r="A73" s="150"/>
      <c r="B73" s="151" t="s">
        <v>26</v>
      </c>
      <c r="C73" s="151"/>
      <c r="D73" s="151" t="s">
        <v>27</v>
      </c>
      <c r="E73" s="151"/>
      <c r="F73" s="149"/>
      <c r="G73" s="166">
        <f>SUM(G74+G76+G78)</f>
        <v>3120</v>
      </c>
      <c r="H73" s="166">
        <f>SUM(H74+H76+H78)</f>
        <v>3540</v>
      </c>
      <c r="I73" s="252">
        <f>SUM(I74+I76+I78)</f>
        <v>3452</v>
      </c>
      <c r="J73" s="283">
        <f t="shared" si="0"/>
        <v>97.51412429378531</v>
      </c>
    </row>
    <row r="74" spans="1:10" s="2" customFormat="1" ht="15.75">
      <c r="A74" s="150"/>
      <c r="B74" s="151"/>
      <c r="C74" s="151" t="s">
        <v>28</v>
      </c>
      <c r="D74" s="151" t="s">
        <v>29</v>
      </c>
      <c r="E74" s="151"/>
      <c r="F74" s="149"/>
      <c r="G74" s="166">
        <f>SUM(G75)</f>
        <v>2928</v>
      </c>
      <c r="H74" s="166">
        <f>SUM(H75)</f>
        <v>2928</v>
      </c>
      <c r="I74" s="252">
        <f>SUM(I75)</f>
        <v>2843</v>
      </c>
      <c r="J74" s="283">
        <f aca="true" t="shared" si="5" ref="J74:J140">I74/H74*100</f>
        <v>97.09699453551912</v>
      </c>
    </row>
    <row r="75" spans="1:10" s="2" customFormat="1" ht="15.75">
      <c r="A75" s="150"/>
      <c r="B75" s="151"/>
      <c r="C75" s="151"/>
      <c r="D75" s="151" t="s">
        <v>167</v>
      </c>
      <c r="E75" s="151"/>
      <c r="F75" s="149"/>
      <c r="G75" s="162">
        <v>2928</v>
      </c>
      <c r="H75" s="162">
        <v>2928</v>
      </c>
      <c r="I75" s="250">
        <v>2843</v>
      </c>
      <c r="J75" s="283">
        <f t="shared" si="5"/>
        <v>97.09699453551912</v>
      </c>
    </row>
    <row r="76" spans="1:10" s="2" customFormat="1" ht="15.75">
      <c r="A76" s="150"/>
      <c r="B76" s="151"/>
      <c r="C76" s="151" t="s">
        <v>188</v>
      </c>
      <c r="D76" s="151" t="s">
        <v>189</v>
      </c>
      <c r="E76" s="151"/>
      <c r="F76" s="149"/>
      <c r="G76" s="166">
        <f>SUM(G77)</f>
        <v>192</v>
      </c>
      <c r="H76" s="166">
        <f>SUM(H77)</f>
        <v>192</v>
      </c>
      <c r="I76" s="252">
        <f>SUM(I77)</f>
        <v>192</v>
      </c>
      <c r="J76" s="283">
        <f t="shared" si="5"/>
        <v>100</v>
      </c>
    </row>
    <row r="77" spans="1:10" s="2" customFormat="1" ht="15.75">
      <c r="A77" s="150"/>
      <c r="B77" s="151"/>
      <c r="C77" s="151"/>
      <c r="D77" s="151" t="s">
        <v>177</v>
      </c>
      <c r="E77" s="151"/>
      <c r="F77" s="149"/>
      <c r="G77" s="162">
        <v>192</v>
      </c>
      <c r="H77" s="162">
        <v>192</v>
      </c>
      <c r="I77" s="250">
        <v>192</v>
      </c>
      <c r="J77" s="283">
        <f t="shared" si="5"/>
        <v>100</v>
      </c>
    </row>
    <row r="78" spans="1:10" s="2" customFormat="1" ht="15.75">
      <c r="A78" s="150"/>
      <c r="B78" s="151"/>
      <c r="C78" s="151" t="s">
        <v>300</v>
      </c>
      <c r="D78" s="151" t="s">
        <v>301</v>
      </c>
      <c r="E78" s="151"/>
      <c r="F78" s="149"/>
      <c r="G78" s="162">
        <v>0</v>
      </c>
      <c r="H78" s="162">
        <v>420</v>
      </c>
      <c r="I78" s="250">
        <v>417</v>
      </c>
      <c r="J78" s="283">
        <f t="shared" si="5"/>
        <v>99.28571428571429</v>
      </c>
    </row>
    <row r="79" spans="1:10" s="2" customFormat="1" ht="15.75">
      <c r="A79" s="150"/>
      <c r="B79" s="151" t="s">
        <v>30</v>
      </c>
      <c r="C79" s="151"/>
      <c r="D79" s="151" t="s">
        <v>2</v>
      </c>
      <c r="E79" s="151"/>
      <c r="F79" s="149"/>
      <c r="G79" s="166">
        <f aca="true" t="shared" si="6" ref="G79:I80">SUM(G80)</f>
        <v>50</v>
      </c>
      <c r="H79" s="166">
        <f t="shared" si="6"/>
        <v>30</v>
      </c>
      <c r="I79" s="252">
        <f t="shared" si="6"/>
        <v>80</v>
      </c>
      <c r="J79" s="283">
        <f t="shared" si="5"/>
        <v>266.66666666666663</v>
      </c>
    </row>
    <row r="80" spans="1:10" s="2" customFormat="1" ht="15.75">
      <c r="A80" s="150"/>
      <c r="B80" s="151"/>
      <c r="C80" s="151" t="s">
        <v>36</v>
      </c>
      <c r="D80" s="151" t="s">
        <v>37</v>
      </c>
      <c r="E80" s="151"/>
      <c r="F80" s="149"/>
      <c r="G80" s="162">
        <f t="shared" si="6"/>
        <v>50</v>
      </c>
      <c r="H80" s="162">
        <f t="shared" si="6"/>
        <v>30</v>
      </c>
      <c r="I80" s="250">
        <f t="shared" si="6"/>
        <v>80</v>
      </c>
      <c r="J80" s="283">
        <f t="shared" si="5"/>
        <v>266.66666666666663</v>
      </c>
    </row>
    <row r="81" spans="1:10" s="2" customFormat="1" ht="15.75">
      <c r="A81" s="150"/>
      <c r="B81" s="151"/>
      <c r="C81" s="151"/>
      <c r="D81" s="151"/>
      <c r="E81" s="151" t="s">
        <v>33</v>
      </c>
      <c r="F81" s="149"/>
      <c r="G81" s="162">
        <v>50</v>
      </c>
      <c r="H81" s="162">
        <v>30</v>
      </c>
      <c r="I81" s="250">
        <v>80</v>
      </c>
      <c r="J81" s="283">
        <f t="shared" si="5"/>
        <v>266.66666666666663</v>
      </c>
    </row>
    <row r="82" spans="1:10" s="2" customFormat="1" ht="15.75" customHeight="1">
      <c r="A82" s="146" t="s">
        <v>38</v>
      </c>
      <c r="B82" s="147"/>
      <c r="C82" s="147" t="s">
        <v>39</v>
      </c>
      <c r="D82" s="49"/>
      <c r="E82" s="49"/>
      <c r="F82" s="169"/>
      <c r="G82" s="167">
        <f>SUM(G83:G85)</f>
        <v>782</v>
      </c>
      <c r="H82" s="167">
        <f>SUM(H83:H85)</f>
        <v>1032</v>
      </c>
      <c r="I82" s="291">
        <f>SUM(I83:I85)</f>
        <v>967</v>
      </c>
      <c r="J82" s="282">
        <f t="shared" si="5"/>
        <v>93.7015503875969</v>
      </c>
    </row>
    <row r="83" spans="1:10" s="2" customFormat="1" ht="15.75">
      <c r="A83" s="150"/>
      <c r="B83" s="151"/>
      <c r="C83" s="151"/>
      <c r="D83" s="151" t="s">
        <v>18</v>
      </c>
      <c r="E83" s="151"/>
      <c r="F83" s="149"/>
      <c r="G83" s="166">
        <v>700</v>
      </c>
      <c r="H83" s="162">
        <v>960</v>
      </c>
      <c r="I83" s="250">
        <v>899</v>
      </c>
      <c r="J83" s="283">
        <f t="shared" si="5"/>
        <v>93.64583333333333</v>
      </c>
    </row>
    <row r="84" spans="1:10" s="2" customFormat="1" ht="15.75">
      <c r="A84" s="150"/>
      <c r="B84" s="151"/>
      <c r="C84" s="151"/>
      <c r="D84" s="151" t="s">
        <v>42</v>
      </c>
      <c r="E84" s="151"/>
      <c r="F84" s="149"/>
      <c r="G84" s="166">
        <v>32</v>
      </c>
      <c r="H84" s="162">
        <v>32</v>
      </c>
      <c r="I84" s="250">
        <v>31</v>
      </c>
      <c r="J84" s="283">
        <f t="shared" si="5"/>
        <v>96.875</v>
      </c>
    </row>
    <row r="85" spans="1:10" s="2" customFormat="1" ht="15.75">
      <c r="A85" s="150"/>
      <c r="B85" s="151"/>
      <c r="C85" s="151"/>
      <c r="D85" s="151" t="s">
        <v>229</v>
      </c>
      <c r="E85" s="151"/>
      <c r="F85" s="149"/>
      <c r="G85" s="166">
        <v>50</v>
      </c>
      <c r="H85" s="162">
        <v>40</v>
      </c>
      <c r="I85" s="250">
        <v>37</v>
      </c>
      <c r="J85" s="283">
        <f t="shared" si="5"/>
        <v>92.5</v>
      </c>
    </row>
    <row r="86" spans="1:10" s="2" customFormat="1" ht="14.25" customHeight="1">
      <c r="A86" s="146" t="s">
        <v>40</v>
      </c>
      <c r="B86" s="147"/>
      <c r="C86" s="147" t="s">
        <v>41</v>
      </c>
      <c r="D86" s="147"/>
      <c r="E86" s="147"/>
      <c r="F86" s="149"/>
      <c r="G86" s="167">
        <f>SUM(G87+G95+G105)</f>
        <v>1940</v>
      </c>
      <c r="H86" s="167">
        <f>SUM(H87+H95+H105)</f>
        <v>3121</v>
      </c>
      <c r="I86" s="291">
        <f>SUM(I87+I95+I105)</f>
        <v>2508</v>
      </c>
      <c r="J86" s="282">
        <f t="shared" si="5"/>
        <v>80.35885933995515</v>
      </c>
    </row>
    <row r="87" spans="1:10" s="37" customFormat="1" ht="15.75">
      <c r="A87" s="150"/>
      <c r="B87" s="151" t="s">
        <v>44</v>
      </c>
      <c r="C87" s="151"/>
      <c r="D87" s="151" t="s">
        <v>3</v>
      </c>
      <c r="E87" s="22"/>
      <c r="F87" s="160"/>
      <c r="G87" s="166">
        <f>SUM(G88+G90)</f>
        <v>790</v>
      </c>
      <c r="H87" s="166">
        <f>SUM(H88+H90)</f>
        <v>800</v>
      </c>
      <c r="I87" s="252">
        <f>SUM(I88+I90)</f>
        <v>516</v>
      </c>
      <c r="J87" s="283">
        <f t="shared" si="5"/>
        <v>64.5</v>
      </c>
    </row>
    <row r="88" spans="1:10" s="37" customFormat="1" ht="15.75">
      <c r="A88" s="150"/>
      <c r="B88" s="151"/>
      <c r="C88" s="151" t="s">
        <v>45</v>
      </c>
      <c r="D88" s="151" t="s">
        <v>46</v>
      </c>
      <c r="E88" s="22"/>
      <c r="F88" s="160"/>
      <c r="G88" s="166">
        <f>SUM(G89)</f>
        <v>10</v>
      </c>
      <c r="H88" s="166">
        <f>SUM(H89)</f>
        <v>10</v>
      </c>
      <c r="I88" s="252">
        <f>SUM(I89)</f>
        <v>0</v>
      </c>
      <c r="J88" s="283">
        <f t="shared" si="5"/>
        <v>0</v>
      </c>
    </row>
    <row r="89" spans="1:10" s="37" customFormat="1" ht="15.75">
      <c r="A89" s="150"/>
      <c r="B89" s="151"/>
      <c r="C89" s="151"/>
      <c r="D89" s="151"/>
      <c r="E89" s="22" t="s">
        <v>230</v>
      </c>
      <c r="F89" s="160"/>
      <c r="G89" s="162">
        <v>10</v>
      </c>
      <c r="H89" s="162">
        <v>10</v>
      </c>
      <c r="I89" s="250">
        <v>0</v>
      </c>
      <c r="J89" s="283">
        <f t="shared" si="5"/>
        <v>0</v>
      </c>
    </row>
    <row r="90" spans="1:10" s="2" customFormat="1" ht="15.75">
      <c r="A90" s="150"/>
      <c r="B90" s="151"/>
      <c r="C90" s="151" t="s">
        <v>47</v>
      </c>
      <c r="D90" s="151" t="s">
        <v>48</v>
      </c>
      <c r="E90" s="151"/>
      <c r="F90" s="149"/>
      <c r="G90" s="166">
        <f>SUM(G91:G94)</f>
        <v>780</v>
      </c>
      <c r="H90" s="166">
        <f>SUM(H91:H94)</f>
        <v>790</v>
      </c>
      <c r="I90" s="252">
        <f>SUM(I91:I94)</f>
        <v>516</v>
      </c>
      <c r="J90" s="283">
        <f t="shared" si="5"/>
        <v>65.31645569620254</v>
      </c>
    </row>
    <row r="91" spans="1:10" s="2" customFormat="1" ht="15.75">
      <c r="A91" s="146"/>
      <c r="B91" s="147"/>
      <c r="C91" s="147"/>
      <c r="D91" s="147"/>
      <c r="E91" s="151" t="s">
        <v>50</v>
      </c>
      <c r="F91" s="149"/>
      <c r="G91" s="162">
        <v>380</v>
      </c>
      <c r="H91" s="162">
        <v>380</v>
      </c>
      <c r="I91" s="250">
        <v>288</v>
      </c>
      <c r="J91" s="283">
        <f t="shared" si="5"/>
        <v>75.78947368421053</v>
      </c>
    </row>
    <row r="92" spans="1:10" s="2" customFormat="1" ht="15.75">
      <c r="A92" s="146"/>
      <c r="B92" s="147"/>
      <c r="C92" s="147"/>
      <c r="D92" s="147"/>
      <c r="E92" s="151" t="s">
        <v>170</v>
      </c>
      <c r="F92" s="149"/>
      <c r="G92" s="162">
        <v>50</v>
      </c>
      <c r="H92" s="162">
        <v>50</v>
      </c>
      <c r="I92" s="250">
        <v>0</v>
      </c>
      <c r="J92" s="283">
        <f t="shared" si="5"/>
        <v>0</v>
      </c>
    </row>
    <row r="93" spans="1:10" s="2" customFormat="1" ht="15.75">
      <c r="A93" s="146"/>
      <c r="B93" s="147"/>
      <c r="C93" s="147"/>
      <c r="D93" s="147"/>
      <c r="E93" s="151" t="s">
        <v>231</v>
      </c>
      <c r="F93" s="149"/>
      <c r="G93" s="162">
        <v>40</v>
      </c>
      <c r="H93" s="162">
        <v>50</v>
      </c>
      <c r="I93" s="250">
        <v>49</v>
      </c>
      <c r="J93" s="283">
        <f t="shared" si="5"/>
        <v>98</v>
      </c>
    </row>
    <row r="94" spans="1:10" s="2" customFormat="1" ht="15.75">
      <c r="A94" s="146"/>
      <c r="B94" s="147"/>
      <c r="C94" s="147"/>
      <c r="D94" s="147"/>
      <c r="E94" s="151" t="s">
        <v>13</v>
      </c>
      <c r="F94" s="149"/>
      <c r="G94" s="162">
        <v>310</v>
      </c>
      <c r="H94" s="162">
        <v>310</v>
      </c>
      <c r="I94" s="250">
        <v>179</v>
      </c>
      <c r="J94" s="283">
        <f t="shared" si="5"/>
        <v>57.74193548387097</v>
      </c>
    </row>
    <row r="95" spans="1:10" s="37" customFormat="1" ht="15.75">
      <c r="A95" s="150"/>
      <c r="B95" s="151" t="s">
        <v>58</v>
      </c>
      <c r="C95" s="151"/>
      <c r="D95" s="151" t="s">
        <v>59</v>
      </c>
      <c r="E95" s="151"/>
      <c r="F95" s="149"/>
      <c r="G95" s="166">
        <f>SUM(G96+G100+G101)</f>
        <v>850</v>
      </c>
      <c r="H95" s="166">
        <f>SUM(H96+H100+H101)</f>
        <v>1856</v>
      </c>
      <c r="I95" s="252">
        <f>SUM(I96+I100+I101)</f>
        <v>1612</v>
      </c>
      <c r="J95" s="283">
        <f t="shared" si="5"/>
        <v>86.85344827586206</v>
      </c>
    </row>
    <row r="96" spans="1:10" s="2" customFormat="1" ht="15.75">
      <c r="A96" s="150"/>
      <c r="B96" s="151"/>
      <c r="C96" s="151" t="s">
        <v>60</v>
      </c>
      <c r="D96" s="151" t="s">
        <v>61</v>
      </c>
      <c r="E96" s="151"/>
      <c r="F96" s="149"/>
      <c r="G96" s="162">
        <f>SUM(G97:G99)</f>
        <v>500</v>
      </c>
      <c r="H96" s="162">
        <f>SUM(H97:H99)</f>
        <v>976</v>
      </c>
      <c r="I96" s="250">
        <f>SUM(I97:I99)</f>
        <v>893</v>
      </c>
      <c r="J96" s="283">
        <f t="shared" si="5"/>
        <v>91.49590163934425</v>
      </c>
    </row>
    <row r="97" spans="1:10" s="2" customFormat="1" ht="15.75">
      <c r="A97" s="150"/>
      <c r="B97" s="151"/>
      <c r="C97" s="151"/>
      <c r="D97" s="151"/>
      <c r="E97" s="151" t="s">
        <v>62</v>
      </c>
      <c r="F97" s="149"/>
      <c r="G97" s="162">
        <v>400</v>
      </c>
      <c r="H97" s="162">
        <v>876</v>
      </c>
      <c r="I97" s="250">
        <v>876</v>
      </c>
      <c r="J97" s="283">
        <f t="shared" si="5"/>
        <v>100</v>
      </c>
    </row>
    <row r="98" spans="1:10" s="2" customFormat="1" ht="15.75">
      <c r="A98" s="150"/>
      <c r="B98" s="151"/>
      <c r="C98" s="151"/>
      <c r="D98" s="151"/>
      <c r="E98" s="151" t="s">
        <v>63</v>
      </c>
      <c r="F98" s="149"/>
      <c r="G98" s="162">
        <v>50</v>
      </c>
      <c r="H98" s="162">
        <v>50</v>
      </c>
      <c r="I98" s="250">
        <v>0</v>
      </c>
      <c r="J98" s="283">
        <f t="shared" si="5"/>
        <v>0</v>
      </c>
    </row>
    <row r="99" spans="1:10" s="2" customFormat="1" ht="15.75">
      <c r="A99" s="150"/>
      <c r="B99" s="151"/>
      <c r="C99" s="151"/>
      <c r="D99" s="151"/>
      <c r="E99" s="151" t="s">
        <v>5</v>
      </c>
      <c r="F99" s="149"/>
      <c r="G99" s="162">
        <v>50</v>
      </c>
      <c r="H99" s="162">
        <v>50</v>
      </c>
      <c r="I99" s="250">
        <v>17</v>
      </c>
      <c r="J99" s="283">
        <f t="shared" si="5"/>
        <v>34</v>
      </c>
    </row>
    <row r="100" spans="1:10" s="2" customFormat="1" ht="15.75">
      <c r="A100" s="150"/>
      <c r="B100" s="151"/>
      <c r="C100" s="151" t="s">
        <v>64</v>
      </c>
      <c r="D100" s="151" t="s">
        <v>6</v>
      </c>
      <c r="E100" s="151"/>
      <c r="F100" s="149"/>
      <c r="G100" s="162">
        <v>30</v>
      </c>
      <c r="H100" s="162">
        <v>50</v>
      </c>
      <c r="I100" s="250">
        <v>48</v>
      </c>
      <c r="J100" s="283">
        <f t="shared" si="5"/>
        <v>96</v>
      </c>
    </row>
    <row r="101" spans="1:10" s="2" customFormat="1" ht="15.75">
      <c r="A101" s="150"/>
      <c r="B101" s="151"/>
      <c r="C101" s="151" t="s">
        <v>65</v>
      </c>
      <c r="D101" s="151" t="s">
        <v>66</v>
      </c>
      <c r="E101" s="151"/>
      <c r="F101" s="149"/>
      <c r="G101" s="166">
        <f>SUM(G102:G104)</f>
        <v>320</v>
      </c>
      <c r="H101" s="166">
        <f>SUM(H102:H104)</f>
        <v>830</v>
      </c>
      <c r="I101" s="252">
        <f>SUM(I102:I104)</f>
        <v>671</v>
      </c>
      <c r="J101" s="283">
        <f t="shared" si="5"/>
        <v>80.8433734939759</v>
      </c>
    </row>
    <row r="102" spans="1:10" s="2" customFormat="1" ht="15.75">
      <c r="A102" s="150"/>
      <c r="B102" s="151"/>
      <c r="C102" s="151"/>
      <c r="D102" s="151"/>
      <c r="E102" s="151" t="s">
        <v>67</v>
      </c>
      <c r="F102" s="149"/>
      <c r="G102" s="162">
        <v>200</v>
      </c>
      <c r="H102" s="162">
        <v>380</v>
      </c>
      <c r="I102" s="250">
        <v>230</v>
      </c>
      <c r="J102" s="283">
        <f t="shared" si="5"/>
        <v>60.526315789473685</v>
      </c>
    </row>
    <row r="103" spans="1:10" s="2" customFormat="1" ht="15.75">
      <c r="A103" s="150"/>
      <c r="B103" s="151"/>
      <c r="C103" s="151"/>
      <c r="D103" s="151"/>
      <c r="E103" s="151" t="s">
        <v>7</v>
      </c>
      <c r="F103" s="149"/>
      <c r="G103" s="162">
        <v>100</v>
      </c>
      <c r="H103" s="162">
        <v>430</v>
      </c>
      <c r="I103" s="250">
        <v>427</v>
      </c>
      <c r="J103" s="283">
        <f t="shared" si="5"/>
        <v>99.30232558139535</v>
      </c>
    </row>
    <row r="104" spans="1:10" s="2" customFormat="1" ht="15.75">
      <c r="A104" s="150"/>
      <c r="B104" s="151"/>
      <c r="C104" s="151"/>
      <c r="D104" s="151"/>
      <c r="E104" s="151" t="s">
        <v>171</v>
      </c>
      <c r="F104" s="149"/>
      <c r="G104" s="162">
        <v>20</v>
      </c>
      <c r="H104" s="162">
        <v>20</v>
      </c>
      <c r="I104" s="250">
        <v>14</v>
      </c>
      <c r="J104" s="283">
        <f t="shared" si="5"/>
        <v>70</v>
      </c>
    </row>
    <row r="105" spans="1:10" s="37" customFormat="1" ht="15.75">
      <c r="A105" s="150"/>
      <c r="B105" s="151" t="s">
        <v>74</v>
      </c>
      <c r="C105" s="151"/>
      <c r="D105" s="151" t="s">
        <v>75</v>
      </c>
      <c r="E105" s="151"/>
      <c r="F105" s="149"/>
      <c r="G105" s="166">
        <f>SUM(G106)</f>
        <v>300</v>
      </c>
      <c r="H105" s="166">
        <f>SUM(H106)</f>
        <v>465</v>
      </c>
      <c r="I105" s="252">
        <f>SUM(I106)</f>
        <v>380</v>
      </c>
      <c r="J105" s="283">
        <f t="shared" si="5"/>
        <v>81.72043010752688</v>
      </c>
    </row>
    <row r="106" spans="1:10" s="2" customFormat="1" ht="15.75">
      <c r="A106" s="150"/>
      <c r="B106" s="151"/>
      <c r="C106" s="151" t="s">
        <v>76</v>
      </c>
      <c r="D106" s="151" t="s">
        <v>77</v>
      </c>
      <c r="E106" s="151"/>
      <c r="F106" s="149"/>
      <c r="G106" s="162">
        <v>300</v>
      </c>
      <c r="H106" s="162">
        <v>465</v>
      </c>
      <c r="I106" s="250">
        <v>380</v>
      </c>
      <c r="J106" s="283">
        <f t="shared" si="5"/>
        <v>81.72043010752688</v>
      </c>
    </row>
    <row r="107" spans="1:10" s="2" customFormat="1" ht="15.75">
      <c r="A107" s="146" t="s">
        <v>102</v>
      </c>
      <c r="B107" s="147"/>
      <c r="C107" s="147" t="s">
        <v>103</v>
      </c>
      <c r="D107" s="147"/>
      <c r="E107" s="147"/>
      <c r="F107" s="149"/>
      <c r="G107" s="167">
        <f>SUM(G108:G110)</f>
        <v>510</v>
      </c>
      <c r="H107" s="167">
        <f>SUM(H108:H110)</f>
        <v>9446</v>
      </c>
      <c r="I107" s="291">
        <f>SUM(I108:I110)</f>
        <v>9446</v>
      </c>
      <c r="J107" s="282">
        <f t="shared" si="5"/>
        <v>100</v>
      </c>
    </row>
    <row r="108" spans="1:10" s="2" customFormat="1" ht="15.75">
      <c r="A108" s="150"/>
      <c r="B108" s="151" t="s">
        <v>104</v>
      </c>
      <c r="C108" s="151"/>
      <c r="D108" s="151" t="s">
        <v>105</v>
      </c>
      <c r="E108" s="151"/>
      <c r="F108" s="149"/>
      <c r="G108" s="166">
        <v>400</v>
      </c>
      <c r="H108" s="162">
        <v>0</v>
      </c>
      <c r="I108" s="250">
        <v>0</v>
      </c>
      <c r="J108" s="283">
        <v>0</v>
      </c>
    </row>
    <row r="109" spans="1:10" s="2" customFormat="1" ht="15.75">
      <c r="A109" s="150"/>
      <c r="B109" s="151" t="s">
        <v>284</v>
      </c>
      <c r="C109" s="151"/>
      <c r="D109" s="151" t="s">
        <v>285</v>
      </c>
      <c r="E109" s="151"/>
      <c r="F109" s="149"/>
      <c r="G109" s="166">
        <v>0</v>
      </c>
      <c r="H109" s="162">
        <v>7477</v>
      </c>
      <c r="I109" s="250">
        <v>7477</v>
      </c>
      <c r="J109" s="283">
        <f t="shared" si="5"/>
        <v>100</v>
      </c>
    </row>
    <row r="110" spans="1:10" s="2" customFormat="1" ht="15.75">
      <c r="A110" s="150"/>
      <c r="B110" s="151" t="s">
        <v>106</v>
      </c>
      <c r="C110" s="151"/>
      <c r="D110" s="151" t="s">
        <v>107</v>
      </c>
      <c r="E110" s="151"/>
      <c r="F110" s="149"/>
      <c r="G110" s="166">
        <v>110</v>
      </c>
      <c r="H110" s="162">
        <v>1969</v>
      </c>
      <c r="I110" s="250">
        <v>1969</v>
      </c>
      <c r="J110" s="283">
        <f t="shared" si="5"/>
        <v>100</v>
      </c>
    </row>
    <row r="111" spans="1:10" s="2" customFormat="1" ht="15.75">
      <c r="A111" s="146" t="s">
        <v>108</v>
      </c>
      <c r="B111" s="147"/>
      <c r="C111" s="147" t="s">
        <v>109</v>
      </c>
      <c r="D111" s="147"/>
      <c r="E111" s="147"/>
      <c r="F111" s="148"/>
      <c r="G111" s="167">
        <f>SUM(G112:G113)</f>
        <v>0</v>
      </c>
      <c r="H111" s="167">
        <f>SUM(H112:H113)</f>
        <v>295</v>
      </c>
      <c r="I111" s="291">
        <f>SUM(I112:I113)</f>
        <v>294</v>
      </c>
      <c r="J111" s="282">
        <f t="shared" si="5"/>
        <v>99.66101694915255</v>
      </c>
    </row>
    <row r="112" spans="1:10" s="2" customFormat="1" ht="15.75">
      <c r="A112" s="150"/>
      <c r="B112" s="151" t="s">
        <v>295</v>
      </c>
      <c r="C112" s="151"/>
      <c r="D112" s="151" t="s">
        <v>296</v>
      </c>
      <c r="E112" s="151"/>
      <c r="F112" s="149"/>
      <c r="G112" s="166">
        <v>0</v>
      </c>
      <c r="H112" s="162">
        <v>232</v>
      </c>
      <c r="I112" s="250">
        <v>232</v>
      </c>
      <c r="J112" s="283">
        <f t="shared" si="5"/>
        <v>100</v>
      </c>
    </row>
    <row r="113" spans="1:10" s="2" customFormat="1" ht="15.75">
      <c r="A113" s="150"/>
      <c r="B113" s="151" t="s">
        <v>297</v>
      </c>
      <c r="C113" s="151"/>
      <c r="D113" s="151" t="s">
        <v>298</v>
      </c>
      <c r="E113" s="151"/>
      <c r="F113" s="149"/>
      <c r="G113" s="166">
        <v>0</v>
      </c>
      <c r="H113" s="162">
        <v>63</v>
      </c>
      <c r="I113" s="250">
        <v>62</v>
      </c>
      <c r="J113" s="283">
        <f t="shared" si="5"/>
        <v>98.4126984126984</v>
      </c>
    </row>
    <row r="114" spans="1:10" s="2" customFormat="1" ht="15.75">
      <c r="A114" s="150"/>
      <c r="B114" s="151"/>
      <c r="C114" s="151"/>
      <c r="D114" s="151"/>
      <c r="E114" s="151"/>
      <c r="F114" s="149"/>
      <c r="G114" s="166"/>
      <c r="H114" s="162"/>
      <c r="I114" s="250"/>
      <c r="J114" s="282"/>
    </row>
    <row r="115" spans="1:10" s="9" customFormat="1" ht="15.75">
      <c r="A115" s="193" t="s">
        <v>232</v>
      </c>
      <c r="B115" s="198"/>
      <c r="C115" s="198"/>
      <c r="D115" s="198"/>
      <c r="E115" s="198"/>
      <c r="F115" s="199"/>
      <c r="G115" s="196">
        <f>SUM(G116)</f>
        <v>310</v>
      </c>
      <c r="H115" s="196">
        <f>SUM(H116)</f>
        <v>621</v>
      </c>
      <c r="I115" s="290">
        <f>SUM(I116)</f>
        <v>618</v>
      </c>
      <c r="J115" s="281">
        <f t="shared" si="5"/>
        <v>99.51690821256038</v>
      </c>
    </row>
    <row r="116" spans="1:10" s="2" customFormat="1" ht="15.75">
      <c r="A116" s="146" t="s">
        <v>40</v>
      </c>
      <c r="B116" s="147"/>
      <c r="C116" s="147" t="s">
        <v>41</v>
      </c>
      <c r="D116" s="147"/>
      <c r="E116" s="147"/>
      <c r="F116" s="142"/>
      <c r="G116" s="167">
        <f>SUM(G123+G120+G117)</f>
        <v>310</v>
      </c>
      <c r="H116" s="167">
        <f>SUM(H123+H120+H117)</f>
        <v>621</v>
      </c>
      <c r="I116" s="167">
        <f>SUM(I123+I120+I117)</f>
        <v>618</v>
      </c>
      <c r="J116" s="282">
        <f t="shared" si="5"/>
        <v>99.51690821256038</v>
      </c>
    </row>
    <row r="117" spans="1:10" s="2" customFormat="1" ht="15.75">
      <c r="A117" s="146"/>
      <c r="B117" s="151" t="s">
        <v>44</v>
      </c>
      <c r="C117" s="151"/>
      <c r="D117" s="151" t="s">
        <v>3</v>
      </c>
      <c r="E117" s="22"/>
      <c r="F117" s="142"/>
      <c r="G117" s="166">
        <f aca="true" t="shared" si="7" ref="G117:I118">SUM(G118)</f>
        <v>0</v>
      </c>
      <c r="H117" s="166">
        <f t="shared" si="7"/>
        <v>20</v>
      </c>
      <c r="I117" s="166">
        <f t="shared" si="7"/>
        <v>18</v>
      </c>
      <c r="J117" s="283">
        <f t="shared" si="5"/>
        <v>90</v>
      </c>
    </row>
    <row r="118" spans="1:10" s="2" customFormat="1" ht="15.75">
      <c r="A118" s="146"/>
      <c r="B118" s="151"/>
      <c r="C118" s="151" t="s">
        <v>47</v>
      </c>
      <c r="D118" s="151" t="s">
        <v>48</v>
      </c>
      <c r="E118" s="151"/>
      <c r="F118" s="142"/>
      <c r="G118" s="166">
        <f t="shared" si="7"/>
        <v>0</v>
      </c>
      <c r="H118" s="166">
        <f t="shared" si="7"/>
        <v>20</v>
      </c>
      <c r="I118" s="166">
        <f t="shared" si="7"/>
        <v>18</v>
      </c>
      <c r="J118" s="283">
        <f t="shared" si="5"/>
        <v>90</v>
      </c>
    </row>
    <row r="119" spans="1:10" s="2" customFormat="1" ht="15.75">
      <c r="A119" s="146"/>
      <c r="B119" s="147"/>
      <c r="C119" s="147"/>
      <c r="D119" s="147"/>
      <c r="E119" s="151" t="s">
        <v>13</v>
      </c>
      <c r="F119" s="142"/>
      <c r="G119" s="166">
        <v>0</v>
      </c>
      <c r="H119" s="166">
        <v>20</v>
      </c>
      <c r="I119" s="252">
        <v>18</v>
      </c>
      <c r="J119" s="283">
        <f t="shared" si="5"/>
        <v>90</v>
      </c>
    </row>
    <row r="120" spans="1:10" s="2" customFormat="1" ht="15.75">
      <c r="A120" s="146"/>
      <c r="B120" s="151" t="s">
        <v>58</v>
      </c>
      <c r="C120" s="151"/>
      <c r="D120" s="151" t="s">
        <v>59</v>
      </c>
      <c r="E120" s="151"/>
      <c r="F120" s="142"/>
      <c r="G120" s="166">
        <f aca="true" t="shared" si="8" ref="G120:I121">SUM(G121)</f>
        <v>0</v>
      </c>
      <c r="H120" s="166">
        <f t="shared" si="8"/>
        <v>469</v>
      </c>
      <c r="I120" s="252">
        <f t="shared" si="8"/>
        <v>469</v>
      </c>
      <c r="J120" s="283">
        <f t="shared" si="5"/>
        <v>100</v>
      </c>
    </row>
    <row r="121" spans="1:10" s="2" customFormat="1" ht="15.75">
      <c r="A121" s="146"/>
      <c r="B121" s="151"/>
      <c r="C121" s="151" t="s">
        <v>65</v>
      </c>
      <c r="D121" s="151" t="s">
        <v>66</v>
      </c>
      <c r="E121" s="151"/>
      <c r="F121" s="142"/>
      <c r="G121" s="166">
        <f t="shared" si="8"/>
        <v>0</v>
      </c>
      <c r="H121" s="166">
        <f t="shared" si="8"/>
        <v>469</v>
      </c>
      <c r="I121" s="252">
        <f t="shared" si="8"/>
        <v>469</v>
      </c>
      <c r="J121" s="283">
        <f t="shared" si="5"/>
        <v>100</v>
      </c>
    </row>
    <row r="122" spans="1:10" s="2" customFormat="1" ht="15.75">
      <c r="A122" s="146"/>
      <c r="B122" s="151"/>
      <c r="C122" s="151"/>
      <c r="D122" s="151"/>
      <c r="E122" s="151" t="s">
        <v>67</v>
      </c>
      <c r="F122" s="142"/>
      <c r="G122" s="166">
        <v>0</v>
      </c>
      <c r="H122" s="166">
        <v>469</v>
      </c>
      <c r="I122" s="252">
        <v>469</v>
      </c>
      <c r="J122" s="283">
        <f t="shared" si="5"/>
        <v>100</v>
      </c>
    </row>
    <row r="123" spans="1:10" s="37" customFormat="1" ht="15.75">
      <c r="A123" s="150"/>
      <c r="B123" s="151" t="s">
        <v>74</v>
      </c>
      <c r="C123" s="151"/>
      <c r="D123" s="151" t="s">
        <v>75</v>
      </c>
      <c r="E123" s="151"/>
      <c r="F123" s="142"/>
      <c r="G123" s="166">
        <f>SUM(G124+G125)</f>
        <v>310</v>
      </c>
      <c r="H123" s="166">
        <f>SUM(H124+H125)</f>
        <v>132</v>
      </c>
      <c r="I123" s="252">
        <f>SUM(I124+I125)</f>
        <v>131</v>
      </c>
      <c r="J123" s="283">
        <f t="shared" si="5"/>
        <v>99.24242424242425</v>
      </c>
    </row>
    <row r="124" spans="1:10" s="2" customFormat="1" ht="15.75">
      <c r="A124" s="150"/>
      <c r="B124" s="151"/>
      <c r="C124" s="151" t="s">
        <v>76</v>
      </c>
      <c r="D124" s="151" t="s">
        <v>77</v>
      </c>
      <c r="E124" s="151"/>
      <c r="F124" s="142"/>
      <c r="G124" s="162">
        <v>0</v>
      </c>
      <c r="H124" s="162">
        <v>132</v>
      </c>
      <c r="I124" s="250">
        <v>131</v>
      </c>
      <c r="J124" s="283">
        <f t="shared" si="5"/>
        <v>99.24242424242425</v>
      </c>
    </row>
    <row r="125" spans="1:10" s="2" customFormat="1" ht="15.75">
      <c r="A125" s="150"/>
      <c r="B125" s="151"/>
      <c r="C125" s="151" t="s">
        <v>78</v>
      </c>
      <c r="D125" s="151" t="s">
        <v>79</v>
      </c>
      <c r="E125" s="151"/>
      <c r="F125" s="142"/>
      <c r="G125" s="162">
        <f>SUM(G126:G126)</f>
        <v>310</v>
      </c>
      <c r="H125" s="162">
        <f>SUM(H126:H126)</f>
        <v>0</v>
      </c>
      <c r="I125" s="250">
        <f>SUM(I126:I126)</f>
        <v>0</v>
      </c>
      <c r="J125" s="283">
        <v>0</v>
      </c>
    </row>
    <row r="126" spans="1:10" s="2" customFormat="1" ht="15.75">
      <c r="A126" s="150"/>
      <c r="B126" s="151"/>
      <c r="C126" s="151"/>
      <c r="D126" s="151" t="s">
        <v>80</v>
      </c>
      <c r="E126" s="151"/>
      <c r="F126" s="142"/>
      <c r="G126" s="162">
        <v>310</v>
      </c>
      <c r="H126" s="162">
        <v>0</v>
      </c>
      <c r="I126" s="250">
        <v>0</v>
      </c>
      <c r="J126" s="283">
        <v>0</v>
      </c>
    </row>
    <row r="127" spans="1:10" s="2" customFormat="1" ht="15.75">
      <c r="A127" s="144"/>
      <c r="B127" s="141"/>
      <c r="C127" s="141"/>
      <c r="D127" s="141"/>
      <c r="E127" s="141"/>
      <c r="F127" s="142"/>
      <c r="G127" s="161"/>
      <c r="H127" s="161"/>
      <c r="I127" s="250"/>
      <c r="J127" s="282"/>
    </row>
    <row r="128" spans="1:10" s="9" customFormat="1" ht="15.75">
      <c r="A128" s="193" t="s">
        <v>173</v>
      </c>
      <c r="B128" s="198"/>
      <c r="C128" s="198"/>
      <c r="D128" s="198"/>
      <c r="E128" s="198"/>
      <c r="F128" s="200"/>
      <c r="G128" s="196">
        <f>SUM(G129)</f>
        <v>126</v>
      </c>
      <c r="H128" s="196">
        <f>SUM(H129)</f>
        <v>49</v>
      </c>
      <c r="I128" s="290">
        <f>SUM(I129)</f>
        <v>24</v>
      </c>
      <c r="J128" s="281">
        <f t="shared" si="5"/>
        <v>48.97959183673469</v>
      </c>
    </row>
    <row r="129" spans="1:10" s="2" customFormat="1" ht="15.75">
      <c r="A129" s="146" t="s">
        <v>40</v>
      </c>
      <c r="B129" s="147"/>
      <c r="C129" s="147" t="s">
        <v>41</v>
      </c>
      <c r="D129" s="147"/>
      <c r="E129" s="147"/>
      <c r="F129" s="149"/>
      <c r="G129" s="167">
        <f>SUM(G130+G133+G137)</f>
        <v>126</v>
      </c>
      <c r="H129" s="167">
        <f>SUM(H130+H133+H137)</f>
        <v>49</v>
      </c>
      <c r="I129" s="291">
        <f>SUM(I130+I133+I137)</f>
        <v>24</v>
      </c>
      <c r="J129" s="282">
        <f t="shared" si="5"/>
        <v>48.97959183673469</v>
      </c>
    </row>
    <row r="130" spans="1:10" s="37" customFormat="1" ht="15.75">
      <c r="A130" s="150"/>
      <c r="B130" s="151" t="s">
        <v>44</v>
      </c>
      <c r="C130" s="151"/>
      <c r="D130" s="151" t="s">
        <v>3</v>
      </c>
      <c r="E130" s="22"/>
      <c r="F130" s="160"/>
      <c r="G130" s="166">
        <f>SUM(G131)</f>
        <v>80</v>
      </c>
      <c r="H130" s="166">
        <f>SUM(H131)</f>
        <v>0</v>
      </c>
      <c r="I130" s="252">
        <f>SUM(I131)</f>
        <v>0</v>
      </c>
      <c r="J130" s="283">
        <v>0</v>
      </c>
    </row>
    <row r="131" spans="1:10" s="2" customFormat="1" ht="15.75">
      <c r="A131" s="150"/>
      <c r="B131" s="151"/>
      <c r="C131" s="151" t="s">
        <v>47</v>
      </c>
      <c r="D131" s="151" t="s">
        <v>48</v>
      </c>
      <c r="E131" s="151"/>
      <c r="F131" s="149"/>
      <c r="G131" s="162">
        <f>SUM(G132:G132)</f>
        <v>80</v>
      </c>
      <c r="H131" s="162">
        <f>SUM(H132:H132)</f>
        <v>0</v>
      </c>
      <c r="I131" s="250">
        <f>SUM(I132:I132)</f>
        <v>0</v>
      </c>
      <c r="J131" s="283">
        <v>0</v>
      </c>
    </row>
    <row r="132" spans="1:10" s="2" customFormat="1" ht="15.75">
      <c r="A132" s="146"/>
      <c r="B132" s="147"/>
      <c r="C132" s="147"/>
      <c r="D132" s="147"/>
      <c r="E132" s="151" t="s">
        <v>50</v>
      </c>
      <c r="F132" s="149"/>
      <c r="G132" s="162">
        <v>80</v>
      </c>
      <c r="H132" s="162">
        <v>0</v>
      </c>
      <c r="I132" s="250">
        <v>0</v>
      </c>
      <c r="J132" s="283">
        <v>0</v>
      </c>
    </row>
    <row r="133" spans="1:10" s="37" customFormat="1" ht="15.75">
      <c r="A133" s="150"/>
      <c r="B133" s="151" t="s">
        <v>58</v>
      </c>
      <c r="C133" s="151"/>
      <c r="D133" s="151" t="s">
        <v>59</v>
      </c>
      <c r="E133" s="151"/>
      <c r="F133" s="149"/>
      <c r="G133" s="166">
        <f>SUM(G134)</f>
        <v>20</v>
      </c>
      <c r="H133" s="166">
        <f>SUM(H134)</f>
        <v>23</v>
      </c>
      <c r="I133" s="252">
        <f>SUM(I134)</f>
        <v>19</v>
      </c>
      <c r="J133" s="283">
        <f t="shared" si="5"/>
        <v>82.6086956521739</v>
      </c>
    </row>
    <row r="134" spans="1:10" s="2" customFormat="1" ht="15.75">
      <c r="A134" s="150"/>
      <c r="B134" s="151"/>
      <c r="C134" s="151" t="s">
        <v>60</v>
      </c>
      <c r="D134" s="151" t="s">
        <v>61</v>
      </c>
      <c r="E134" s="151"/>
      <c r="F134" s="149"/>
      <c r="G134" s="162">
        <f>SUM(G135:G136)</f>
        <v>20</v>
      </c>
      <c r="H134" s="162">
        <f>SUM(H135:H136)</f>
        <v>23</v>
      </c>
      <c r="I134" s="250">
        <f>SUM(I135:I136)</f>
        <v>19</v>
      </c>
      <c r="J134" s="283">
        <f t="shared" si="5"/>
        <v>82.6086956521739</v>
      </c>
    </row>
    <row r="135" spans="1:10" s="2" customFormat="1" ht="15.75">
      <c r="A135" s="150"/>
      <c r="B135" s="151"/>
      <c r="C135" s="151"/>
      <c r="D135" s="151"/>
      <c r="E135" s="151" t="s">
        <v>62</v>
      </c>
      <c r="F135" s="149"/>
      <c r="G135" s="162">
        <v>0</v>
      </c>
      <c r="H135" s="162">
        <v>5</v>
      </c>
      <c r="I135" s="250">
        <v>1</v>
      </c>
      <c r="J135" s="283">
        <f t="shared" si="5"/>
        <v>20</v>
      </c>
    </row>
    <row r="136" spans="1:10" s="2" customFormat="1" ht="15.75">
      <c r="A136" s="150"/>
      <c r="B136" s="151"/>
      <c r="C136" s="151"/>
      <c r="D136" s="151"/>
      <c r="E136" s="151" t="s">
        <v>5</v>
      </c>
      <c r="F136" s="149"/>
      <c r="G136" s="162">
        <v>20</v>
      </c>
      <c r="H136" s="162">
        <v>18</v>
      </c>
      <c r="I136" s="250">
        <v>18</v>
      </c>
      <c r="J136" s="283">
        <f t="shared" si="5"/>
        <v>100</v>
      </c>
    </row>
    <row r="137" spans="1:10" s="37" customFormat="1" ht="15.75">
      <c r="A137" s="150"/>
      <c r="B137" s="151" t="s">
        <v>74</v>
      </c>
      <c r="C137" s="151"/>
      <c r="D137" s="151" t="s">
        <v>75</v>
      </c>
      <c r="E137" s="151"/>
      <c r="F137" s="149"/>
      <c r="G137" s="166">
        <f>SUM(G138)</f>
        <v>26</v>
      </c>
      <c r="H137" s="166">
        <f>SUM(H138)</f>
        <v>26</v>
      </c>
      <c r="I137" s="252">
        <f>SUM(I138)</f>
        <v>5</v>
      </c>
      <c r="J137" s="283">
        <f t="shared" si="5"/>
        <v>19.230769230769234</v>
      </c>
    </row>
    <row r="138" spans="1:10" s="2" customFormat="1" ht="15.75">
      <c r="A138" s="150"/>
      <c r="B138" s="151"/>
      <c r="C138" s="151" t="s">
        <v>76</v>
      </c>
      <c r="D138" s="151" t="s">
        <v>77</v>
      </c>
      <c r="E138" s="151"/>
      <c r="F138" s="149"/>
      <c r="G138" s="162">
        <v>26</v>
      </c>
      <c r="H138" s="162">
        <v>26</v>
      </c>
      <c r="I138" s="250">
        <v>5</v>
      </c>
      <c r="J138" s="283">
        <f t="shared" si="5"/>
        <v>19.230769230769234</v>
      </c>
    </row>
    <row r="139" spans="1:10" s="2" customFormat="1" ht="15.75">
      <c r="A139" s="150"/>
      <c r="B139" s="151"/>
      <c r="C139" s="151"/>
      <c r="D139" s="151"/>
      <c r="E139" s="151"/>
      <c r="F139" s="149"/>
      <c r="G139" s="162"/>
      <c r="H139" s="162"/>
      <c r="I139" s="250"/>
      <c r="J139" s="282"/>
    </row>
    <row r="140" spans="1:10" s="9" customFormat="1" ht="15.75">
      <c r="A140" s="193" t="s">
        <v>174</v>
      </c>
      <c r="B140" s="198"/>
      <c r="C140" s="198"/>
      <c r="D140" s="198"/>
      <c r="E140" s="198"/>
      <c r="F140" s="200"/>
      <c r="G140" s="196">
        <f>SUM(G141+G147)</f>
        <v>22310</v>
      </c>
      <c r="H140" s="196">
        <f>SUM(H141+H147)</f>
        <v>21484</v>
      </c>
      <c r="I140" s="290">
        <f>SUM(I141+I147)</f>
        <v>3442</v>
      </c>
      <c r="J140" s="281">
        <f t="shared" si="5"/>
        <v>16.02122509774716</v>
      </c>
    </row>
    <row r="141" spans="1:10" s="2" customFormat="1" ht="15.75">
      <c r="A141" s="146" t="s">
        <v>40</v>
      </c>
      <c r="B141" s="147"/>
      <c r="C141" s="147" t="s">
        <v>41</v>
      </c>
      <c r="D141" s="147"/>
      <c r="E141" s="147"/>
      <c r="F141" s="149"/>
      <c r="G141" s="167">
        <f>SUM(G142+G145)</f>
        <v>4310</v>
      </c>
      <c r="H141" s="167">
        <f>SUM(H142+H145)</f>
        <v>3484</v>
      </c>
      <c r="I141" s="291">
        <f>SUM(I142+I145)</f>
        <v>3442</v>
      </c>
      <c r="J141" s="282">
        <f aca="true" t="shared" si="9" ref="J141:J204">I141/H141*100</f>
        <v>98.79448909299656</v>
      </c>
    </row>
    <row r="142" spans="1:10" s="37" customFormat="1" ht="15.75">
      <c r="A142" s="150"/>
      <c r="B142" s="151" t="s">
        <v>58</v>
      </c>
      <c r="C142" s="151"/>
      <c r="D142" s="151" t="s">
        <v>59</v>
      </c>
      <c r="E142" s="151"/>
      <c r="F142" s="149"/>
      <c r="G142" s="166">
        <f>SUM(G143)</f>
        <v>3400</v>
      </c>
      <c r="H142" s="166">
        <f>SUM(H143)</f>
        <v>2750</v>
      </c>
      <c r="I142" s="252">
        <f>SUM(I143)</f>
        <v>2740</v>
      </c>
      <c r="J142" s="283">
        <f t="shared" si="9"/>
        <v>99.63636363636364</v>
      </c>
    </row>
    <row r="143" spans="1:10" s="2" customFormat="1" ht="15.75">
      <c r="A143" s="150"/>
      <c r="B143" s="151"/>
      <c r="C143" s="151" t="s">
        <v>60</v>
      </c>
      <c r="D143" s="151" t="s">
        <v>61</v>
      </c>
      <c r="E143" s="151"/>
      <c r="F143" s="149"/>
      <c r="G143" s="162">
        <f>SUM(G144:G144)</f>
        <v>3400</v>
      </c>
      <c r="H143" s="162">
        <f>SUM(H144:H144)</f>
        <v>2750</v>
      </c>
      <c r="I143" s="250">
        <f>SUM(I144:I144)</f>
        <v>2740</v>
      </c>
      <c r="J143" s="283">
        <f t="shared" si="9"/>
        <v>99.63636363636364</v>
      </c>
    </row>
    <row r="144" spans="1:10" s="2" customFormat="1" ht="15.75">
      <c r="A144" s="150"/>
      <c r="B144" s="151"/>
      <c r="C144" s="151"/>
      <c r="D144" s="151"/>
      <c r="E144" s="151" t="s">
        <v>62</v>
      </c>
      <c r="F144" s="149"/>
      <c r="G144" s="162">
        <v>3400</v>
      </c>
      <c r="H144" s="162">
        <v>2750</v>
      </c>
      <c r="I144" s="250">
        <v>2740</v>
      </c>
      <c r="J144" s="283">
        <f t="shared" si="9"/>
        <v>99.63636363636364</v>
      </c>
    </row>
    <row r="145" spans="1:10" s="37" customFormat="1" ht="15.75">
      <c r="A145" s="150"/>
      <c r="B145" s="151" t="s">
        <v>74</v>
      </c>
      <c r="C145" s="151"/>
      <c r="D145" s="151" t="s">
        <v>75</v>
      </c>
      <c r="E145" s="151"/>
      <c r="F145" s="149"/>
      <c r="G145" s="166">
        <f>SUM(G146)</f>
        <v>910</v>
      </c>
      <c r="H145" s="166">
        <f>SUM(H146)</f>
        <v>734</v>
      </c>
      <c r="I145" s="252">
        <f>SUM(I146)</f>
        <v>702</v>
      </c>
      <c r="J145" s="283">
        <f t="shared" si="9"/>
        <v>95.64032697547684</v>
      </c>
    </row>
    <row r="146" spans="1:10" s="2" customFormat="1" ht="15.75">
      <c r="A146" s="150"/>
      <c r="B146" s="151"/>
      <c r="C146" s="151" t="s">
        <v>76</v>
      </c>
      <c r="D146" s="151" t="s">
        <v>77</v>
      </c>
      <c r="E146" s="151"/>
      <c r="F146" s="149"/>
      <c r="G146" s="162">
        <v>910</v>
      </c>
      <c r="H146" s="162">
        <v>734</v>
      </c>
      <c r="I146" s="250">
        <v>702</v>
      </c>
      <c r="J146" s="283">
        <f t="shared" si="9"/>
        <v>95.64032697547684</v>
      </c>
    </row>
    <row r="147" spans="1:10" s="2" customFormat="1" ht="15.75">
      <c r="A147" s="146" t="s">
        <v>102</v>
      </c>
      <c r="B147" s="147"/>
      <c r="C147" s="147" t="s">
        <v>103</v>
      </c>
      <c r="D147" s="147"/>
      <c r="E147" s="147"/>
      <c r="F147" s="149"/>
      <c r="G147" s="167">
        <f>SUM(G148:G149)</f>
        <v>18000</v>
      </c>
      <c r="H147" s="167">
        <f>SUM(H148:H149)</f>
        <v>18000</v>
      </c>
      <c r="I147" s="291">
        <f>SUM(I148:I149)</f>
        <v>0</v>
      </c>
      <c r="J147" s="282">
        <f t="shared" si="9"/>
        <v>0</v>
      </c>
    </row>
    <row r="148" spans="1:10" s="2" customFormat="1" ht="15.75">
      <c r="A148" s="150"/>
      <c r="B148" s="151" t="s">
        <v>104</v>
      </c>
      <c r="C148" s="151"/>
      <c r="D148" s="151" t="s">
        <v>105</v>
      </c>
      <c r="E148" s="151"/>
      <c r="F148" s="149"/>
      <c r="G148" s="166">
        <v>14173</v>
      </c>
      <c r="H148" s="162">
        <v>14173</v>
      </c>
      <c r="I148" s="250">
        <v>0</v>
      </c>
      <c r="J148" s="283">
        <f t="shared" si="9"/>
        <v>0</v>
      </c>
    </row>
    <row r="149" spans="1:10" s="2" customFormat="1" ht="15.75">
      <c r="A149" s="150"/>
      <c r="B149" s="151" t="s">
        <v>106</v>
      </c>
      <c r="C149" s="151"/>
      <c r="D149" s="151" t="s">
        <v>107</v>
      </c>
      <c r="E149" s="151"/>
      <c r="F149" s="149"/>
      <c r="G149" s="166">
        <v>3827</v>
      </c>
      <c r="H149" s="162">
        <v>3827</v>
      </c>
      <c r="I149" s="250">
        <v>0</v>
      </c>
      <c r="J149" s="283">
        <f t="shared" si="9"/>
        <v>0</v>
      </c>
    </row>
    <row r="150" spans="1:10" s="9" customFormat="1" ht="15.75">
      <c r="A150" s="140"/>
      <c r="B150" s="143"/>
      <c r="C150" s="143"/>
      <c r="D150" s="143"/>
      <c r="E150" s="143"/>
      <c r="F150" s="145"/>
      <c r="G150" s="163"/>
      <c r="H150" s="163"/>
      <c r="I150" s="299"/>
      <c r="J150" s="282"/>
    </row>
    <row r="151" spans="1:10" s="9" customFormat="1" ht="15.75">
      <c r="A151" s="193" t="s">
        <v>175</v>
      </c>
      <c r="B151" s="198"/>
      <c r="C151" s="198"/>
      <c r="D151" s="198"/>
      <c r="E151" s="198"/>
      <c r="F151" s="200"/>
      <c r="G151" s="196">
        <f>SUM(G152+G161)</f>
        <v>120</v>
      </c>
      <c r="H151" s="196">
        <f>SUM(H152+H161)</f>
        <v>104</v>
      </c>
      <c r="I151" s="290">
        <f>SUM(I152+I161)</f>
        <v>68</v>
      </c>
      <c r="J151" s="281">
        <f t="shared" si="9"/>
        <v>65.38461538461539</v>
      </c>
    </row>
    <row r="152" spans="1:10" s="2" customFormat="1" ht="15.75">
      <c r="A152" s="146" t="s">
        <v>40</v>
      </c>
      <c r="B152" s="147"/>
      <c r="C152" s="147" t="s">
        <v>41</v>
      </c>
      <c r="D152" s="147"/>
      <c r="E152" s="147"/>
      <c r="F152" s="149"/>
      <c r="G152" s="167">
        <f>SUM(G153+G156+G159)</f>
        <v>20</v>
      </c>
      <c r="H152" s="167">
        <f>SUM(H153+H156+H159)</f>
        <v>4</v>
      </c>
      <c r="I152" s="291">
        <f>SUM(I153+I156+I159)</f>
        <v>4</v>
      </c>
      <c r="J152" s="282">
        <f t="shared" si="9"/>
        <v>100</v>
      </c>
    </row>
    <row r="153" spans="1:10" s="37" customFormat="1" ht="15.75">
      <c r="A153" s="150"/>
      <c r="B153" s="151" t="s">
        <v>44</v>
      </c>
      <c r="C153" s="151"/>
      <c r="D153" s="151" t="s">
        <v>3</v>
      </c>
      <c r="E153" s="22"/>
      <c r="F153" s="160"/>
      <c r="G153" s="162">
        <f>SUM(G154)</f>
        <v>0</v>
      </c>
      <c r="H153" s="162">
        <f>SUM(H154)</f>
        <v>3</v>
      </c>
      <c r="I153" s="250">
        <f>SUM(I154)</f>
        <v>3</v>
      </c>
      <c r="J153" s="283">
        <f t="shared" si="9"/>
        <v>100</v>
      </c>
    </row>
    <row r="154" spans="1:10" s="2" customFormat="1" ht="15.75">
      <c r="A154" s="150"/>
      <c r="B154" s="151"/>
      <c r="C154" s="151" t="s">
        <v>47</v>
      </c>
      <c r="D154" s="151" t="s">
        <v>48</v>
      </c>
      <c r="E154" s="151"/>
      <c r="F154" s="149"/>
      <c r="G154" s="162">
        <f>SUM(G155:G155)</f>
        <v>0</v>
      </c>
      <c r="H154" s="162">
        <f>SUM(H155:H155)</f>
        <v>3</v>
      </c>
      <c r="I154" s="250">
        <f>SUM(I155:I155)</f>
        <v>3</v>
      </c>
      <c r="J154" s="283">
        <f t="shared" si="9"/>
        <v>100</v>
      </c>
    </row>
    <row r="155" spans="1:10" s="2" customFormat="1" ht="15.75">
      <c r="A155" s="146"/>
      <c r="B155" s="147"/>
      <c r="C155" s="147"/>
      <c r="D155" s="147"/>
      <c r="E155" s="151" t="s">
        <v>13</v>
      </c>
      <c r="F155" s="149"/>
      <c r="G155" s="162">
        <v>0</v>
      </c>
      <c r="H155" s="162">
        <v>3</v>
      </c>
      <c r="I155" s="250">
        <v>3</v>
      </c>
      <c r="J155" s="283">
        <f t="shared" si="9"/>
        <v>100</v>
      </c>
    </row>
    <row r="156" spans="1:10" s="37" customFormat="1" ht="15.75">
      <c r="A156" s="150"/>
      <c r="B156" s="151" t="s">
        <v>52</v>
      </c>
      <c r="C156" s="151"/>
      <c r="D156" s="151" t="s">
        <v>53</v>
      </c>
      <c r="E156" s="151"/>
      <c r="F156" s="149"/>
      <c r="G156" s="162">
        <f aca="true" t="shared" si="10" ref="G156:I157">SUM(G157)</f>
        <v>20</v>
      </c>
      <c r="H156" s="162">
        <f t="shared" si="10"/>
        <v>0</v>
      </c>
      <c r="I156" s="250">
        <f t="shared" si="10"/>
        <v>0</v>
      </c>
      <c r="J156" s="283">
        <v>0</v>
      </c>
    </row>
    <row r="157" spans="1:10" s="2" customFormat="1" ht="15.75">
      <c r="A157" s="150"/>
      <c r="B157" s="151"/>
      <c r="C157" s="151" t="s">
        <v>56</v>
      </c>
      <c r="D157" s="151" t="s">
        <v>57</v>
      </c>
      <c r="E157" s="151"/>
      <c r="F157" s="149"/>
      <c r="G157" s="162">
        <f t="shared" si="10"/>
        <v>20</v>
      </c>
      <c r="H157" s="162">
        <f t="shared" si="10"/>
        <v>0</v>
      </c>
      <c r="I157" s="250">
        <f t="shared" si="10"/>
        <v>0</v>
      </c>
      <c r="J157" s="283">
        <v>0</v>
      </c>
    </row>
    <row r="158" spans="1:10" s="2" customFormat="1" ht="15.75">
      <c r="A158" s="150"/>
      <c r="B158" s="151"/>
      <c r="C158" s="151"/>
      <c r="D158" s="151"/>
      <c r="E158" s="151" t="s">
        <v>4</v>
      </c>
      <c r="F158" s="149"/>
      <c r="G158" s="162">
        <v>20</v>
      </c>
      <c r="H158" s="162">
        <v>0</v>
      </c>
      <c r="I158" s="250">
        <v>0</v>
      </c>
      <c r="J158" s="283">
        <v>0</v>
      </c>
    </row>
    <row r="159" spans="1:10" s="37" customFormat="1" ht="15.75">
      <c r="A159" s="150"/>
      <c r="B159" s="151" t="s">
        <v>74</v>
      </c>
      <c r="C159" s="151"/>
      <c r="D159" s="151" t="s">
        <v>75</v>
      </c>
      <c r="E159" s="151"/>
      <c r="F159" s="149"/>
      <c r="G159" s="162">
        <f>SUM(G160)</f>
        <v>0</v>
      </c>
      <c r="H159" s="162">
        <f>SUM(H160)</f>
        <v>1</v>
      </c>
      <c r="I159" s="250">
        <f>SUM(I160)</f>
        <v>1</v>
      </c>
      <c r="J159" s="283">
        <f t="shared" si="9"/>
        <v>100</v>
      </c>
    </row>
    <row r="160" spans="1:10" s="2" customFormat="1" ht="15.75">
      <c r="A160" s="150"/>
      <c r="B160" s="151"/>
      <c r="C160" s="151" t="s">
        <v>76</v>
      </c>
      <c r="D160" s="151" t="s">
        <v>77</v>
      </c>
      <c r="E160" s="151"/>
      <c r="F160" s="149"/>
      <c r="G160" s="162">
        <v>0</v>
      </c>
      <c r="H160" s="162">
        <v>1</v>
      </c>
      <c r="I160" s="250">
        <v>1</v>
      </c>
      <c r="J160" s="283">
        <f t="shared" si="9"/>
        <v>100</v>
      </c>
    </row>
    <row r="161" spans="1:10" s="9" customFormat="1" ht="15.75">
      <c r="A161" s="146" t="s">
        <v>95</v>
      </c>
      <c r="B161" s="147"/>
      <c r="C161" s="147" t="s">
        <v>96</v>
      </c>
      <c r="D161" s="147"/>
      <c r="E161" s="147"/>
      <c r="F161" s="148"/>
      <c r="G161" s="167">
        <f aca="true" t="shared" si="11" ref="G161:I162">SUM(G162)</f>
        <v>100</v>
      </c>
      <c r="H161" s="167">
        <f t="shared" si="11"/>
        <v>100</v>
      </c>
      <c r="I161" s="291">
        <f t="shared" si="11"/>
        <v>64</v>
      </c>
      <c r="J161" s="282">
        <f t="shared" si="9"/>
        <v>64</v>
      </c>
    </row>
    <row r="162" spans="1:10" s="2" customFormat="1" ht="15.75">
      <c r="A162" s="150"/>
      <c r="B162" s="151"/>
      <c r="C162" s="151" t="s">
        <v>100</v>
      </c>
      <c r="D162" s="151" t="s">
        <v>99</v>
      </c>
      <c r="E162" s="151"/>
      <c r="F162" s="149"/>
      <c r="G162" s="166">
        <f t="shared" si="11"/>
        <v>100</v>
      </c>
      <c r="H162" s="166">
        <f t="shared" si="11"/>
        <v>100</v>
      </c>
      <c r="I162" s="166">
        <f t="shared" si="11"/>
        <v>64</v>
      </c>
      <c r="J162" s="283">
        <f t="shared" si="9"/>
        <v>64</v>
      </c>
    </row>
    <row r="163" spans="1:10" s="2" customFormat="1" ht="15.75">
      <c r="A163" s="150"/>
      <c r="B163" s="151"/>
      <c r="C163" s="151"/>
      <c r="D163" s="151"/>
      <c r="E163" s="151" t="s">
        <v>176</v>
      </c>
      <c r="F163" s="149"/>
      <c r="G163" s="166">
        <v>100</v>
      </c>
      <c r="H163" s="162">
        <v>100</v>
      </c>
      <c r="I163" s="250">
        <v>64</v>
      </c>
      <c r="J163" s="283">
        <f t="shared" si="9"/>
        <v>64</v>
      </c>
    </row>
    <row r="164" spans="1:10" s="2" customFormat="1" ht="15.75">
      <c r="A164" s="144"/>
      <c r="B164" s="141"/>
      <c r="C164" s="141"/>
      <c r="D164" s="141"/>
      <c r="E164" s="141"/>
      <c r="F164" s="142"/>
      <c r="G164" s="161"/>
      <c r="H164" s="161"/>
      <c r="I164" s="250"/>
      <c r="J164" s="282"/>
    </row>
    <row r="165" spans="1:10" s="2" customFormat="1" ht="15.75">
      <c r="A165" s="193" t="s">
        <v>268</v>
      </c>
      <c r="B165" s="194"/>
      <c r="C165" s="194"/>
      <c r="D165" s="194"/>
      <c r="E165" s="194"/>
      <c r="F165" s="195"/>
      <c r="G165" s="196">
        <f aca="true" t="shared" si="12" ref="G165:I167">SUM(G166)</f>
        <v>0</v>
      </c>
      <c r="H165" s="196">
        <f t="shared" si="12"/>
        <v>15</v>
      </c>
      <c r="I165" s="290">
        <f t="shared" si="12"/>
        <v>14</v>
      </c>
      <c r="J165" s="281">
        <f t="shared" si="9"/>
        <v>93.33333333333333</v>
      </c>
    </row>
    <row r="166" spans="1:10" s="9" customFormat="1" ht="15.75">
      <c r="A166" s="146" t="s">
        <v>81</v>
      </c>
      <c r="B166" s="147"/>
      <c r="C166" s="147" t="s">
        <v>82</v>
      </c>
      <c r="D166" s="147"/>
      <c r="E166" s="147"/>
      <c r="F166" s="148"/>
      <c r="G166" s="167">
        <f t="shared" si="12"/>
        <v>0</v>
      </c>
      <c r="H166" s="167">
        <f t="shared" si="12"/>
        <v>15</v>
      </c>
      <c r="I166" s="291">
        <f t="shared" si="12"/>
        <v>14</v>
      </c>
      <c r="J166" s="282">
        <f t="shared" si="9"/>
        <v>93.33333333333333</v>
      </c>
    </row>
    <row r="167" spans="1:10" s="2" customFormat="1" ht="15.75">
      <c r="A167" s="150"/>
      <c r="B167" s="151" t="s">
        <v>86</v>
      </c>
      <c r="C167" s="151"/>
      <c r="D167" s="151" t="s">
        <v>87</v>
      </c>
      <c r="E167" s="151"/>
      <c r="F167" s="149"/>
      <c r="G167" s="166">
        <f t="shared" si="12"/>
        <v>0</v>
      </c>
      <c r="H167" s="166">
        <f t="shared" si="12"/>
        <v>15</v>
      </c>
      <c r="I167" s="252">
        <f t="shared" si="12"/>
        <v>14</v>
      </c>
      <c r="J167" s="283">
        <f t="shared" si="9"/>
        <v>93.33333333333333</v>
      </c>
    </row>
    <row r="168" spans="1:10" s="2" customFormat="1" ht="15.75">
      <c r="A168" s="150"/>
      <c r="B168" s="151"/>
      <c r="C168" s="151"/>
      <c r="D168" s="151"/>
      <c r="E168" s="151" t="s">
        <v>15</v>
      </c>
      <c r="F168" s="149"/>
      <c r="G168" s="162">
        <v>0</v>
      </c>
      <c r="H168" s="162">
        <v>15</v>
      </c>
      <c r="I168" s="250">
        <v>14</v>
      </c>
      <c r="J168" s="283">
        <f t="shared" si="9"/>
        <v>93.33333333333333</v>
      </c>
    </row>
    <row r="169" spans="1:10" s="2" customFormat="1" ht="15.75">
      <c r="A169" s="144"/>
      <c r="B169" s="141"/>
      <c r="C169" s="141"/>
      <c r="D169" s="141"/>
      <c r="E169" s="141"/>
      <c r="F169" s="142"/>
      <c r="G169" s="161"/>
      <c r="H169" s="161"/>
      <c r="I169" s="250"/>
      <c r="J169" s="282"/>
    </row>
    <row r="170" spans="1:10" s="2" customFormat="1" ht="15.75">
      <c r="A170" s="193" t="s">
        <v>211</v>
      </c>
      <c r="B170" s="194"/>
      <c r="C170" s="194"/>
      <c r="D170" s="194"/>
      <c r="E170" s="194"/>
      <c r="F170" s="195"/>
      <c r="G170" s="196">
        <f aca="true" t="shared" si="13" ref="G170:I172">SUM(G171)</f>
        <v>55</v>
      </c>
      <c r="H170" s="196">
        <f t="shared" si="13"/>
        <v>60</v>
      </c>
      <c r="I170" s="290">
        <f t="shared" si="13"/>
        <v>59</v>
      </c>
      <c r="J170" s="281">
        <f t="shared" si="9"/>
        <v>98.33333333333333</v>
      </c>
    </row>
    <row r="171" spans="1:10" s="9" customFormat="1" ht="15.75">
      <c r="A171" s="146" t="s">
        <v>81</v>
      </c>
      <c r="B171" s="147"/>
      <c r="C171" s="147" t="s">
        <v>82</v>
      </c>
      <c r="D171" s="147"/>
      <c r="E171" s="147"/>
      <c r="F171" s="148"/>
      <c r="G171" s="167">
        <f t="shared" si="13"/>
        <v>55</v>
      </c>
      <c r="H171" s="167">
        <f t="shared" si="13"/>
        <v>60</v>
      </c>
      <c r="I171" s="291">
        <f t="shared" si="13"/>
        <v>59</v>
      </c>
      <c r="J171" s="282">
        <f t="shared" si="9"/>
        <v>98.33333333333333</v>
      </c>
    </row>
    <row r="172" spans="1:10" s="2" customFormat="1" ht="15.75">
      <c r="A172" s="150"/>
      <c r="B172" s="151" t="s">
        <v>88</v>
      </c>
      <c r="C172" s="151"/>
      <c r="D172" s="151" t="s">
        <v>89</v>
      </c>
      <c r="E172" s="151"/>
      <c r="F172" s="149"/>
      <c r="G172" s="166">
        <f t="shared" si="13"/>
        <v>55</v>
      </c>
      <c r="H172" s="166">
        <f t="shared" si="13"/>
        <v>60</v>
      </c>
      <c r="I172" s="252">
        <f t="shared" si="13"/>
        <v>59</v>
      </c>
      <c r="J172" s="283">
        <f t="shared" si="9"/>
        <v>98.33333333333333</v>
      </c>
    </row>
    <row r="173" spans="1:10" s="2" customFormat="1" ht="15.75">
      <c r="A173" s="150"/>
      <c r="B173" s="151"/>
      <c r="C173" s="151"/>
      <c r="D173" s="151"/>
      <c r="E173" s="151" t="s">
        <v>90</v>
      </c>
      <c r="F173" s="149"/>
      <c r="G173" s="162">
        <v>55</v>
      </c>
      <c r="H173" s="162">
        <v>60</v>
      </c>
      <c r="I173" s="250">
        <v>59</v>
      </c>
      <c r="J173" s="283">
        <f t="shared" si="9"/>
        <v>98.33333333333333</v>
      </c>
    </row>
    <row r="174" spans="1:10" s="2" customFormat="1" ht="15.75">
      <c r="A174" s="144"/>
      <c r="B174" s="141"/>
      <c r="C174" s="141"/>
      <c r="D174" s="141"/>
      <c r="E174" s="141"/>
      <c r="F174" s="142"/>
      <c r="G174" s="164"/>
      <c r="H174" s="161"/>
      <c r="I174" s="250"/>
      <c r="J174" s="282"/>
    </row>
    <row r="175" spans="1:10" s="2" customFormat="1" ht="15.75">
      <c r="A175" s="193" t="s">
        <v>178</v>
      </c>
      <c r="B175" s="194"/>
      <c r="C175" s="194"/>
      <c r="D175" s="194"/>
      <c r="E175" s="194"/>
      <c r="F175" s="195"/>
      <c r="G175" s="196">
        <f>SUM(G176+G187)</f>
        <v>560</v>
      </c>
      <c r="H175" s="196">
        <f>SUM(H176+H187)</f>
        <v>583</v>
      </c>
      <c r="I175" s="290">
        <f>SUM(I176+I187)</f>
        <v>471</v>
      </c>
      <c r="J175" s="281">
        <f t="shared" si="9"/>
        <v>80.78902229845626</v>
      </c>
    </row>
    <row r="176" spans="1:10" s="9" customFormat="1" ht="15.75">
      <c r="A176" s="146" t="s">
        <v>81</v>
      </c>
      <c r="B176" s="147"/>
      <c r="C176" s="147" t="s">
        <v>82</v>
      </c>
      <c r="D176" s="147"/>
      <c r="E176" s="147"/>
      <c r="F176" s="148"/>
      <c r="G176" s="167">
        <f>SUM(G177+G179)</f>
        <v>500</v>
      </c>
      <c r="H176" s="167">
        <f>SUM(H177+H179)</f>
        <v>563</v>
      </c>
      <c r="I176" s="291">
        <f>SUM(I177+I179)</f>
        <v>451</v>
      </c>
      <c r="J176" s="282">
        <f t="shared" si="9"/>
        <v>80.10657193605684</v>
      </c>
    </row>
    <row r="177" spans="1:10" s="2" customFormat="1" ht="15.75">
      <c r="A177" s="150"/>
      <c r="B177" s="151" t="s">
        <v>83</v>
      </c>
      <c r="C177" s="151"/>
      <c r="D177" s="151" t="s">
        <v>84</v>
      </c>
      <c r="E177" s="151"/>
      <c r="F177" s="149"/>
      <c r="G177" s="162">
        <f>SUM(G178:G178)</f>
        <v>50</v>
      </c>
      <c r="H177" s="162">
        <f>SUM(H178:H178)</f>
        <v>50</v>
      </c>
      <c r="I177" s="250">
        <f>SUM(I178:I178)</f>
        <v>47</v>
      </c>
      <c r="J177" s="283">
        <f t="shared" si="9"/>
        <v>94</v>
      </c>
    </row>
    <row r="178" spans="1:10" s="2" customFormat="1" ht="15.75">
      <c r="A178" s="150"/>
      <c r="B178" s="151"/>
      <c r="C178" s="151"/>
      <c r="D178" s="151"/>
      <c r="E178" s="151" t="s">
        <v>85</v>
      </c>
      <c r="F178" s="149"/>
      <c r="G178" s="162">
        <v>50</v>
      </c>
      <c r="H178" s="162">
        <v>50</v>
      </c>
      <c r="I178" s="250">
        <v>47</v>
      </c>
      <c r="J178" s="283">
        <f t="shared" si="9"/>
        <v>94</v>
      </c>
    </row>
    <row r="179" spans="1:10" s="2" customFormat="1" ht="15.75">
      <c r="A179" s="150"/>
      <c r="B179" s="151" t="s">
        <v>91</v>
      </c>
      <c r="C179" s="151"/>
      <c r="D179" s="151" t="s">
        <v>92</v>
      </c>
      <c r="E179" s="151"/>
      <c r="F179" s="149"/>
      <c r="G179" s="166">
        <f>SUM(G180:G186)</f>
        <v>450</v>
      </c>
      <c r="H179" s="166">
        <f>SUM(H180:H186)</f>
        <v>513</v>
      </c>
      <c r="I179" s="252">
        <f>SUM(I180:I186)</f>
        <v>404</v>
      </c>
      <c r="J179" s="283">
        <f t="shared" si="9"/>
        <v>78.75243664717348</v>
      </c>
    </row>
    <row r="180" spans="1:10" s="2" customFormat="1" ht="15.75">
      <c r="A180" s="150"/>
      <c r="B180" s="151"/>
      <c r="C180" s="151"/>
      <c r="D180" s="151"/>
      <c r="E180" s="151" t="s">
        <v>93</v>
      </c>
      <c r="F180" s="149"/>
      <c r="G180" s="162">
        <v>135</v>
      </c>
      <c r="H180" s="162">
        <v>135</v>
      </c>
      <c r="I180" s="250">
        <v>135</v>
      </c>
      <c r="J180" s="283">
        <f t="shared" si="9"/>
        <v>100</v>
      </c>
    </row>
    <row r="181" spans="1:10" s="2" customFormat="1" ht="15.75">
      <c r="A181" s="150"/>
      <c r="B181" s="151"/>
      <c r="C181" s="151"/>
      <c r="D181" s="151"/>
      <c r="E181" s="151" t="s">
        <v>94</v>
      </c>
      <c r="F181" s="149"/>
      <c r="G181" s="162">
        <v>60</v>
      </c>
      <c r="H181" s="162">
        <v>60</v>
      </c>
      <c r="I181" s="250">
        <v>0</v>
      </c>
      <c r="J181" s="283">
        <v>0</v>
      </c>
    </row>
    <row r="182" spans="1:10" s="2" customFormat="1" ht="15.75">
      <c r="A182" s="150"/>
      <c r="B182" s="151"/>
      <c r="C182" s="151"/>
      <c r="D182" s="151"/>
      <c r="E182" s="151" t="s">
        <v>179</v>
      </c>
      <c r="F182" s="149"/>
      <c r="G182" s="166">
        <v>60</v>
      </c>
      <c r="H182" s="162">
        <v>60</v>
      </c>
      <c r="I182" s="250">
        <v>30</v>
      </c>
      <c r="J182" s="283">
        <f t="shared" si="9"/>
        <v>50</v>
      </c>
    </row>
    <row r="183" spans="1:10" s="2" customFormat="1" ht="15.75">
      <c r="A183" s="150"/>
      <c r="B183" s="151"/>
      <c r="C183" s="151"/>
      <c r="D183" s="151"/>
      <c r="E183" s="151" t="s">
        <v>180</v>
      </c>
      <c r="F183" s="149"/>
      <c r="G183" s="166">
        <v>105</v>
      </c>
      <c r="H183" s="162">
        <v>89</v>
      </c>
      <c r="I183" s="250">
        <v>70</v>
      </c>
      <c r="J183" s="283">
        <f t="shared" si="9"/>
        <v>78.65168539325843</v>
      </c>
    </row>
    <row r="184" spans="1:10" s="66" customFormat="1" ht="15.75">
      <c r="A184" s="171"/>
      <c r="B184" s="151"/>
      <c r="C184" s="151"/>
      <c r="D184" s="151"/>
      <c r="E184" s="151" t="s">
        <v>233</v>
      </c>
      <c r="F184" s="149"/>
      <c r="G184" s="166">
        <v>90</v>
      </c>
      <c r="H184" s="166">
        <v>0</v>
      </c>
      <c r="I184" s="252">
        <v>0</v>
      </c>
      <c r="J184" s="283">
        <v>0</v>
      </c>
    </row>
    <row r="185" spans="1:10" s="66" customFormat="1" ht="15.75">
      <c r="A185" s="171"/>
      <c r="B185" s="151"/>
      <c r="C185" s="151"/>
      <c r="D185" s="151"/>
      <c r="E185" s="151" t="s">
        <v>269</v>
      </c>
      <c r="F185" s="149"/>
      <c r="G185" s="166">
        <v>0</v>
      </c>
      <c r="H185" s="166">
        <v>55</v>
      </c>
      <c r="I185" s="252">
        <v>55</v>
      </c>
      <c r="J185" s="283">
        <f t="shared" si="9"/>
        <v>100</v>
      </c>
    </row>
    <row r="186" spans="1:10" s="66" customFormat="1" ht="15.75">
      <c r="A186" s="171"/>
      <c r="B186" s="151"/>
      <c r="C186" s="151"/>
      <c r="D186" s="151"/>
      <c r="E186" s="151" t="s">
        <v>317</v>
      </c>
      <c r="F186" s="149"/>
      <c r="G186" s="166">
        <v>0</v>
      </c>
      <c r="H186" s="166">
        <v>114</v>
      </c>
      <c r="I186" s="252">
        <v>114</v>
      </c>
      <c r="J186" s="283">
        <f t="shared" si="9"/>
        <v>100</v>
      </c>
    </row>
    <row r="187" spans="1:10" s="66" customFormat="1" ht="15.75">
      <c r="A187" s="146" t="s">
        <v>95</v>
      </c>
      <c r="B187" s="147"/>
      <c r="C187" s="147" t="s">
        <v>96</v>
      </c>
      <c r="D187" s="147"/>
      <c r="E187" s="147"/>
      <c r="F187" s="148"/>
      <c r="G187" s="167">
        <f aca="true" t="shared" si="14" ref="G187:I188">SUM(G188)</f>
        <v>60</v>
      </c>
      <c r="H187" s="167">
        <f t="shared" si="14"/>
        <v>20</v>
      </c>
      <c r="I187" s="291">
        <f t="shared" si="14"/>
        <v>20</v>
      </c>
      <c r="J187" s="282">
        <f t="shared" si="9"/>
        <v>100</v>
      </c>
    </row>
    <row r="188" spans="1:10" s="66" customFormat="1" ht="15.75">
      <c r="A188" s="150"/>
      <c r="B188" s="151"/>
      <c r="C188" s="151" t="s">
        <v>97</v>
      </c>
      <c r="D188" s="151" t="s">
        <v>212</v>
      </c>
      <c r="E188" s="151"/>
      <c r="F188" s="149"/>
      <c r="G188" s="166">
        <f t="shared" si="14"/>
        <v>60</v>
      </c>
      <c r="H188" s="166">
        <f t="shared" si="14"/>
        <v>20</v>
      </c>
      <c r="I188" s="252">
        <f t="shared" si="14"/>
        <v>20</v>
      </c>
      <c r="J188" s="283">
        <f t="shared" si="9"/>
        <v>100</v>
      </c>
    </row>
    <row r="189" spans="1:10" s="66" customFormat="1" ht="15.75">
      <c r="A189" s="150"/>
      <c r="B189" s="151"/>
      <c r="C189" s="151"/>
      <c r="D189" s="151"/>
      <c r="E189" s="151" t="s">
        <v>213</v>
      </c>
      <c r="F189" s="149"/>
      <c r="G189" s="162">
        <v>60</v>
      </c>
      <c r="H189" s="166">
        <v>20</v>
      </c>
      <c r="I189" s="252">
        <v>20</v>
      </c>
      <c r="J189" s="283">
        <f t="shared" si="9"/>
        <v>100</v>
      </c>
    </row>
    <row r="190" spans="1:10" s="66" customFormat="1" ht="15.75">
      <c r="A190" s="144"/>
      <c r="B190" s="141"/>
      <c r="C190" s="141"/>
      <c r="D190" s="141"/>
      <c r="E190" s="141"/>
      <c r="F190" s="142"/>
      <c r="G190" s="161"/>
      <c r="H190" s="164"/>
      <c r="I190" s="300"/>
      <c r="J190" s="282"/>
    </row>
    <row r="191" spans="1:10" s="66" customFormat="1" ht="15.75">
      <c r="A191" s="186" t="s">
        <v>270</v>
      </c>
      <c r="B191" s="194"/>
      <c r="C191" s="194"/>
      <c r="D191" s="194"/>
      <c r="E191" s="194"/>
      <c r="F191" s="195"/>
      <c r="G191" s="196">
        <f aca="true" t="shared" si="15" ref="G191:I192">SUM(G192)</f>
        <v>0</v>
      </c>
      <c r="H191" s="196">
        <f t="shared" si="15"/>
        <v>22</v>
      </c>
      <c r="I191" s="290">
        <f t="shared" si="15"/>
        <v>18</v>
      </c>
      <c r="J191" s="281">
        <f t="shared" si="9"/>
        <v>81.81818181818183</v>
      </c>
    </row>
    <row r="192" spans="1:10" s="66" customFormat="1" ht="15.75">
      <c r="A192" s="129" t="s">
        <v>95</v>
      </c>
      <c r="B192" s="147"/>
      <c r="C192" s="147" t="s">
        <v>96</v>
      </c>
      <c r="D192" s="147"/>
      <c r="E192" s="147"/>
      <c r="F192" s="149"/>
      <c r="G192" s="167">
        <f t="shared" si="15"/>
        <v>0</v>
      </c>
      <c r="H192" s="167">
        <f t="shared" si="15"/>
        <v>22</v>
      </c>
      <c r="I192" s="291">
        <f t="shared" si="15"/>
        <v>18</v>
      </c>
      <c r="J192" s="282">
        <f t="shared" si="9"/>
        <v>81.81818181818183</v>
      </c>
    </row>
    <row r="193" spans="1:10" s="66" customFormat="1" ht="15.75">
      <c r="A193" s="129"/>
      <c r="B193" s="151"/>
      <c r="C193" s="151" t="s">
        <v>97</v>
      </c>
      <c r="D193" s="151" t="s">
        <v>98</v>
      </c>
      <c r="E193" s="151"/>
      <c r="F193" s="149"/>
      <c r="G193" s="162">
        <v>0</v>
      </c>
      <c r="H193" s="166">
        <v>22</v>
      </c>
      <c r="I193" s="252">
        <v>18</v>
      </c>
      <c r="J193" s="283">
        <f t="shared" si="9"/>
        <v>81.81818181818183</v>
      </c>
    </row>
    <row r="194" spans="1:10" s="66" customFormat="1" ht="15.75">
      <c r="A194" s="490"/>
      <c r="B194" s="481"/>
      <c r="C194" s="481"/>
      <c r="D194" s="481"/>
      <c r="E194" s="481"/>
      <c r="F194" s="491"/>
      <c r="G194" s="161"/>
      <c r="H194" s="164"/>
      <c r="I194" s="300"/>
      <c r="J194" s="282"/>
    </row>
    <row r="195" spans="1:10" s="66" customFormat="1" ht="15.75">
      <c r="A195" s="186" t="s">
        <v>271</v>
      </c>
      <c r="B195" s="190"/>
      <c r="C195" s="190"/>
      <c r="D195" s="190"/>
      <c r="E195" s="190"/>
      <c r="F195" s="201"/>
      <c r="G195" s="196">
        <f aca="true" t="shared" si="16" ref="G195:I196">SUM(G196)</f>
        <v>0</v>
      </c>
      <c r="H195" s="196">
        <f t="shared" si="16"/>
        <v>88</v>
      </c>
      <c r="I195" s="290">
        <f t="shared" si="16"/>
        <v>73</v>
      </c>
      <c r="J195" s="281">
        <f t="shared" si="9"/>
        <v>82.95454545454545</v>
      </c>
    </row>
    <row r="196" spans="1:10" s="66" customFormat="1" ht="15.75">
      <c r="A196" s="129" t="s">
        <v>95</v>
      </c>
      <c r="B196" s="40"/>
      <c r="C196" s="40" t="s">
        <v>96</v>
      </c>
      <c r="D196" s="40"/>
      <c r="E196" s="40"/>
      <c r="F196" s="170"/>
      <c r="G196" s="167">
        <f t="shared" si="16"/>
        <v>0</v>
      </c>
      <c r="H196" s="167">
        <f t="shared" si="16"/>
        <v>88</v>
      </c>
      <c r="I196" s="291">
        <f t="shared" si="16"/>
        <v>73</v>
      </c>
      <c r="J196" s="282">
        <f t="shared" si="9"/>
        <v>82.95454545454545</v>
      </c>
    </row>
    <row r="197" spans="1:10" s="66" customFormat="1" ht="15.75">
      <c r="A197" s="129"/>
      <c r="B197" s="7"/>
      <c r="C197" s="7" t="s">
        <v>97</v>
      </c>
      <c r="D197" s="7" t="s">
        <v>98</v>
      </c>
      <c r="E197" s="7"/>
      <c r="F197" s="170"/>
      <c r="G197" s="166">
        <v>0</v>
      </c>
      <c r="H197" s="166">
        <v>88</v>
      </c>
      <c r="I197" s="252">
        <v>73</v>
      </c>
      <c r="J197" s="283">
        <f t="shared" si="9"/>
        <v>82.95454545454545</v>
      </c>
    </row>
    <row r="198" spans="1:10" s="66" customFormat="1" ht="15.75">
      <c r="A198" s="490"/>
      <c r="B198" s="481"/>
      <c r="C198" s="481"/>
      <c r="D198" s="481"/>
      <c r="E198" s="481"/>
      <c r="F198" s="491"/>
      <c r="G198" s="161"/>
      <c r="H198" s="164"/>
      <c r="I198" s="300"/>
      <c r="J198" s="282"/>
    </row>
    <row r="199" spans="1:10" s="66" customFormat="1" ht="15.75">
      <c r="A199" s="186" t="s">
        <v>272</v>
      </c>
      <c r="B199" s="190"/>
      <c r="C199" s="190"/>
      <c r="D199" s="190"/>
      <c r="E199" s="190"/>
      <c r="F199" s="201"/>
      <c r="G199" s="196">
        <f aca="true" t="shared" si="17" ref="G199:I200">SUM(G200)</f>
        <v>0</v>
      </c>
      <c r="H199" s="196">
        <f t="shared" si="17"/>
        <v>2</v>
      </c>
      <c r="I199" s="290">
        <f t="shared" si="17"/>
        <v>2</v>
      </c>
      <c r="J199" s="281">
        <f t="shared" si="9"/>
        <v>100</v>
      </c>
    </row>
    <row r="200" spans="1:10" s="66" customFormat="1" ht="15.75">
      <c r="A200" s="129" t="s">
        <v>95</v>
      </c>
      <c r="B200" s="40"/>
      <c r="C200" s="40" t="s">
        <v>96</v>
      </c>
      <c r="D200" s="40"/>
      <c r="E200" s="40"/>
      <c r="F200" s="170"/>
      <c r="G200" s="167">
        <f t="shared" si="17"/>
        <v>0</v>
      </c>
      <c r="H200" s="167">
        <f t="shared" si="17"/>
        <v>2</v>
      </c>
      <c r="I200" s="291">
        <f t="shared" si="17"/>
        <v>2</v>
      </c>
      <c r="J200" s="282">
        <f t="shared" si="9"/>
        <v>100</v>
      </c>
    </row>
    <row r="201" spans="1:10" s="66" customFormat="1" ht="15.75">
      <c r="A201" s="129"/>
      <c r="B201" s="7"/>
      <c r="C201" s="7" t="s">
        <v>97</v>
      </c>
      <c r="D201" s="7" t="s">
        <v>98</v>
      </c>
      <c r="E201" s="7"/>
      <c r="F201" s="170"/>
      <c r="G201" s="162">
        <v>0</v>
      </c>
      <c r="H201" s="166">
        <v>2</v>
      </c>
      <c r="I201" s="252">
        <v>2</v>
      </c>
      <c r="J201" s="283">
        <f t="shared" si="9"/>
        <v>100</v>
      </c>
    </row>
    <row r="202" spans="1:10" s="66" customFormat="1" ht="15.75">
      <c r="A202" s="144"/>
      <c r="B202" s="141"/>
      <c r="C202" s="141"/>
      <c r="D202" s="141"/>
      <c r="E202" s="141"/>
      <c r="F202" s="142"/>
      <c r="G202" s="161"/>
      <c r="H202" s="164"/>
      <c r="I202" s="300"/>
      <c r="J202" s="282"/>
    </row>
    <row r="203" spans="1:10" s="2" customFormat="1" ht="15.75">
      <c r="A203" s="193" t="s">
        <v>181</v>
      </c>
      <c r="B203" s="194"/>
      <c r="C203" s="194"/>
      <c r="D203" s="194"/>
      <c r="E203" s="194"/>
      <c r="F203" s="195"/>
      <c r="G203" s="196">
        <f>SUM(G204)</f>
        <v>945</v>
      </c>
      <c r="H203" s="196">
        <f>SUM(H204)</f>
        <v>1237</v>
      </c>
      <c r="I203" s="290">
        <f>SUM(I204)</f>
        <v>1219</v>
      </c>
      <c r="J203" s="281">
        <f t="shared" si="9"/>
        <v>98.54486661277284</v>
      </c>
    </row>
    <row r="204" spans="1:10" s="2" customFormat="1" ht="15.75">
      <c r="A204" s="146" t="s">
        <v>40</v>
      </c>
      <c r="B204" s="147"/>
      <c r="C204" s="147" t="s">
        <v>41</v>
      </c>
      <c r="D204" s="147"/>
      <c r="E204" s="147"/>
      <c r="F204" s="149"/>
      <c r="G204" s="167">
        <f>SUM(G205+G209)</f>
        <v>945</v>
      </c>
      <c r="H204" s="167">
        <f>SUM(H205+H209)</f>
        <v>1237</v>
      </c>
      <c r="I204" s="291">
        <f>SUM(I205+I209)</f>
        <v>1219</v>
      </c>
      <c r="J204" s="282">
        <f t="shared" si="9"/>
        <v>98.54486661277284</v>
      </c>
    </row>
    <row r="205" spans="1:10" s="37" customFormat="1" ht="15.75">
      <c r="A205" s="150"/>
      <c r="B205" s="151" t="s">
        <v>44</v>
      </c>
      <c r="C205" s="151"/>
      <c r="D205" s="151" t="s">
        <v>3</v>
      </c>
      <c r="E205" s="22"/>
      <c r="F205" s="160"/>
      <c r="G205" s="162">
        <f>SUM(G206)</f>
        <v>265</v>
      </c>
      <c r="H205" s="162">
        <f>SUM(H206)</f>
        <v>497</v>
      </c>
      <c r="I205" s="250">
        <f>SUM(I206)</f>
        <v>481</v>
      </c>
      <c r="J205" s="283">
        <f aca="true" t="shared" si="18" ref="J205:J268">I205/H205*100</f>
        <v>96.78068410462777</v>
      </c>
    </row>
    <row r="206" spans="1:10" s="2" customFormat="1" ht="15.75">
      <c r="A206" s="150"/>
      <c r="B206" s="151"/>
      <c r="C206" s="151" t="s">
        <v>47</v>
      </c>
      <c r="D206" s="151" t="s">
        <v>48</v>
      </c>
      <c r="E206" s="151"/>
      <c r="F206" s="149"/>
      <c r="G206" s="162">
        <f>SUM(G207:G208)</f>
        <v>265</v>
      </c>
      <c r="H206" s="162">
        <f>SUM(H207:H208)</f>
        <v>497</v>
      </c>
      <c r="I206" s="250">
        <f>SUM(I207:I208)</f>
        <v>481</v>
      </c>
      <c r="J206" s="283">
        <f t="shared" si="18"/>
        <v>96.78068410462777</v>
      </c>
    </row>
    <row r="207" spans="1:10" s="2" customFormat="1" ht="15.75">
      <c r="A207" s="146"/>
      <c r="B207" s="147"/>
      <c r="C207" s="147"/>
      <c r="D207" s="147"/>
      <c r="E207" s="151" t="s">
        <v>50</v>
      </c>
      <c r="F207" s="149"/>
      <c r="G207" s="162">
        <v>15</v>
      </c>
      <c r="H207" s="162">
        <v>15</v>
      </c>
      <c r="I207" s="250">
        <v>0</v>
      </c>
      <c r="J207" s="283">
        <f t="shared" si="18"/>
        <v>0</v>
      </c>
    </row>
    <row r="208" spans="1:10" s="2" customFormat="1" ht="15.75">
      <c r="A208" s="146"/>
      <c r="B208" s="147"/>
      <c r="C208" s="147"/>
      <c r="D208" s="147"/>
      <c r="E208" s="151" t="s">
        <v>13</v>
      </c>
      <c r="F208" s="149"/>
      <c r="G208" s="162">
        <v>250</v>
      </c>
      <c r="H208" s="162">
        <v>482</v>
      </c>
      <c r="I208" s="250">
        <v>481</v>
      </c>
      <c r="J208" s="283">
        <f t="shared" si="18"/>
        <v>99.79253112033194</v>
      </c>
    </row>
    <row r="209" spans="1:10" s="37" customFormat="1" ht="15.75">
      <c r="A209" s="150"/>
      <c r="B209" s="151" t="s">
        <v>58</v>
      </c>
      <c r="C209" s="151"/>
      <c r="D209" s="151" t="s">
        <v>59</v>
      </c>
      <c r="E209" s="151"/>
      <c r="F209" s="149"/>
      <c r="G209" s="162">
        <f>SUM(G210+G213)</f>
        <v>680</v>
      </c>
      <c r="H209" s="162">
        <f>SUM(H210+H213)</f>
        <v>740</v>
      </c>
      <c r="I209" s="250">
        <f>SUM(I210+I213)</f>
        <v>738</v>
      </c>
      <c r="J209" s="283">
        <f t="shared" si="18"/>
        <v>99.72972972972973</v>
      </c>
    </row>
    <row r="210" spans="1:10" s="2" customFormat="1" ht="15.75">
      <c r="A210" s="150"/>
      <c r="B210" s="151"/>
      <c r="C210" s="151" t="s">
        <v>65</v>
      </c>
      <c r="D210" s="151" t="s">
        <v>66</v>
      </c>
      <c r="E210" s="151"/>
      <c r="F210" s="149"/>
      <c r="G210" s="162">
        <f>SUM(G211:G212)</f>
        <v>560</v>
      </c>
      <c r="H210" s="162">
        <f>SUM(H211:H212)</f>
        <v>570</v>
      </c>
      <c r="I210" s="250">
        <f>SUM(I211:I212)</f>
        <v>569</v>
      </c>
      <c r="J210" s="283">
        <f t="shared" si="18"/>
        <v>99.82456140350877</v>
      </c>
    </row>
    <row r="211" spans="1:10" s="2" customFormat="1" ht="15.75">
      <c r="A211" s="150"/>
      <c r="B211" s="151"/>
      <c r="C211" s="151"/>
      <c r="D211" s="151"/>
      <c r="E211" s="151" t="s">
        <v>67</v>
      </c>
      <c r="F211" s="149"/>
      <c r="G211" s="162">
        <v>495</v>
      </c>
      <c r="H211" s="162">
        <v>570</v>
      </c>
      <c r="I211" s="250">
        <v>569</v>
      </c>
      <c r="J211" s="283">
        <f t="shared" si="18"/>
        <v>99.82456140350877</v>
      </c>
    </row>
    <row r="212" spans="1:10" s="2" customFormat="1" ht="15.75">
      <c r="A212" s="150"/>
      <c r="B212" s="151"/>
      <c r="C212" s="151"/>
      <c r="D212" s="151"/>
      <c r="E212" s="151" t="s">
        <v>234</v>
      </c>
      <c r="F212" s="149"/>
      <c r="G212" s="162">
        <v>65</v>
      </c>
      <c r="H212" s="162">
        <v>0</v>
      </c>
      <c r="I212" s="250">
        <v>0</v>
      </c>
      <c r="J212" s="283">
        <v>0</v>
      </c>
    </row>
    <row r="213" spans="1:10" s="2" customFormat="1" ht="15.75">
      <c r="A213" s="150"/>
      <c r="B213" s="151"/>
      <c r="C213" s="151" t="s">
        <v>76</v>
      </c>
      <c r="D213" s="151" t="s">
        <v>77</v>
      </c>
      <c r="E213" s="151"/>
      <c r="F213" s="149"/>
      <c r="G213" s="162">
        <v>120</v>
      </c>
      <c r="H213" s="162">
        <v>170</v>
      </c>
      <c r="I213" s="250">
        <v>169</v>
      </c>
      <c r="J213" s="283">
        <f t="shared" si="18"/>
        <v>99.41176470588235</v>
      </c>
    </row>
    <row r="214" spans="1:10" s="2" customFormat="1" ht="15.75">
      <c r="A214" s="144"/>
      <c r="B214" s="141"/>
      <c r="C214" s="141"/>
      <c r="D214" s="141"/>
      <c r="E214" s="141"/>
      <c r="F214" s="142"/>
      <c r="G214" s="161"/>
      <c r="H214" s="161"/>
      <c r="I214" s="250"/>
      <c r="J214" s="282"/>
    </row>
    <row r="215" spans="1:10" s="2" customFormat="1" ht="15.75">
      <c r="A215" s="193" t="s">
        <v>182</v>
      </c>
      <c r="B215" s="194"/>
      <c r="C215" s="194"/>
      <c r="D215" s="194"/>
      <c r="E215" s="194"/>
      <c r="F215" s="195">
        <v>1</v>
      </c>
      <c r="G215" s="196">
        <f>SUM(G216+G220+G222)</f>
        <v>1550</v>
      </c>
      <c r="H215" s="196">
        <f>SUM(H216+H220+H222)</f>
        <v>1547</v>
      </c>
      <c r="I215" s="290">
        <f>SUM(I216+I220+I222)</f>
        <v>1426</v>
      </c>
      <c r="J215" s="281">
        <f t="shared" si="18"/>
        <v>92.17840982546865</v>
      </c>
    </row>
    <row r="216" spans="1:10" s="2" customFormat="1" ht="15.75">
      <c r="A216" s="146" t="s">
        <v>25</v>
      </c>
      <c r="B216" s="147"/>
      <c r="C216" s="147" t="s">
        <v>9</v>
      </c>
      <c r="D216" s="147"/>
      <c r="E216" s="147"/>
      <c r="F216" s="149"/>
      <c r="G216" s="167">
        <f aca="true" t="shared" si="19" ref="G216:I218">SUM(G217)</f>
        <v>540</v>
      </c>
      <c r="H216" s="167">
        <f t="shared" si="19"/>
        <v>540</v>
      </c>
      <c r="I216" s="291">
        <f t="shared" si="19"/>
        <v>512</v>
      </c>
      <c r="J216" s="282">
        <f t="shared" si="18"/>
        <v>94.81481481481482</v>
      </c>
    </row>
    <row r="217" spans="1:10" s="2" customFormat="1" ht="15.75">
      <c r="A217" s="150"/>
      <c r="B217" s="151" t="s">
        <v>30</v>
      </c>
      <c r="C217" s="151"/>
      <c r="D217" s="151" t="s">
        <v>2</v>
      </c>
      <c r="E217" s="151"/>
      <c r="F217" s="149"/>
      <c r="G217" s="166">
        <f t="shared" si="19"/>
        <v>540</v>
      </c>
      <c r="H217" s="166">
        <f t="shared" si="19"/>
        <v>540</v>
      </c>
      <c r="I217" s="252">
        <f t="shared" si="19"/>
        <v>512</v>
      </c>
      <c r="J217" s="283">
        <f t="shared" si="18"/>
        <v>94.81481481481482</v>
      </c>
    </row>
    <row r="218" spans="1:10" s="2" customFormat="1" ht="15.75">
      <c r="A218" s="150"/>
      <c r="B218" s="151"/>
      <c r="C218" s="151" t="s">
        <v>36</v>
      </c>
      <c r="D218" s="151" t="s">
        <v>37</v>
      </c>
      <c r="E218" s="151"/>
      <c r="F218" s="149"/>
      <c r="G218" s="162">
        <f t="shared" si="19"/>
        <v>540</v>
      </c>
      <c r="H218" s="162">
        <f t="shared" si="19"/>
        <v>540</v>
      </c>
      <c r="I218" s="250">
        <f t="shared" si="19"/>
        <v>512</v>
      </c>
      <c r="J218" s="283">
        <f t="shared" si="18"/>
        <v>94.81481481481482</v>
      </c>
    </row>
    <row r="219" spans="1:10" s="2" customFormat="1" ht="15.75">
      <c r="A219" s="150"/>
      <c r="B219" s="151"/>
      <c r="C219" s="151"/>
      <c r="D219" s="151" t="s">
        <v>247</v>
      </c>
      <c r="E219" s="151"/>
      <c r="F219" s="149"/>
      <c r="G219" s="162">
        <v>540</v>
      </c>
      <c r="H219" s="162">
        <v>540</v>
      </c>
      <c r="I219" s="250">
        <v>512</v>
      </c>
      <c r="J219" s="283">
        <f t="shared" si="18"/>
        <v>94.81481481481482</v>
      </c>
    </row>
    <row r="220" spans="1:10" s="2" customFormat="1" ht="15.75" customHeight="1">
      <c r="A220" s="146" t="s">
        <v>38</v>
      </c>
      <c r="B220" s="147"/>
      <c r="C220" s="147" t="s">
        <v>39</v>
      </c>
      <c r="D220" s="49"/>
      <c r="E220" s="49"/>
      <c r="F220" s="169"/>
      <c r="G220" s="167">
        <f>SUM(G221)</f>
        <v>150</v>
      </c>
      <c r="H220" s="167">
        <f>SUM(H221)</f>
        <v>125</v>
      </c>
      <c r="I220" s="291">
        <f>SUM(I221)</f>
        <v>124</v>
      </c>
      <c r="J220" s="282">
        <f t="shared" si="18"/>
        <v>99.2</v>
      </c>
    </row>
    <row r="221" spans="1:10" s="2" customFormat="1" ht="15.75">
      <c r="A221" s="150"/>
      <c r="B221" s="151"/>
      <c r="C221" s="151"/>
      <c r="D221" s="151" t="s">
        <v>18</v>
      </c>
      <c r="E221" s="151"/>
      <c r="F221" s="149"/>
      <c r="G221" s="166">
        <v>150</v>
      </c>
      <c r="H221" s="162">
        <v>125</v>
      </c>
      <c r="I221" s="250">
        <v>124</v>
      </c>
      <c r="J221" s="283">
        <f t="shared" si="18"/>
        <v>99.2</v>
      </c>
    </row>
    <row r="222" spans="1:10" s="2" customFormat="1" ht="15.75">
      <c r="A222" s="146" t="s">
        <v>40</v>
      </c>
      <c r="B222" s="147"/>
      <c r="C222" s="147" t="s">
        <v>41</v>
      </c>
      <c r="D222" s="147"/>
      <c r="E222" s="147"/>
      <c r="F222" s="149"/>
      <c r="G222" s="167">
        <f>SUM(G223+G235+G240+G229)</f>
        <v>860</v>
      </c>
      <c r="H222" s="167">
        <f>SUM(H223+H235+H240+H229)</f>
        <v>882</v>
      </c>
      <c r="I222" s="291">
        <f>SUM(I223+I235+I240+I229)</f>
        <v>790</v>
      </c>
      <c r="J222" s="282">
        <f t="shared" si="18"/>
        <v>89.56916099773242</v>
      </c>
    </row>
    <row r="223" spans="1:10" s="37" customFormat="1" ht="15.75">
      <c r="A223" s="150"/>
      <c r="B223" s="151" t="s">
        <v>44</v>
      </c>
      <c r="C223" s="151"/>
      <c r="D223" s="151" t="s">
        <v>3</v>
      </c>
      <c r="E223" s="22"/>
      <c r="F223" s="160"/>
      <c r="G223" s="166">
        <f>SUM(G224+G226)</f>
        <v>80</v>
      </c>
      <c r="H223" s="166">
        <f>SUM(H224+H226)</f>
        <v>0</v>
      </c>
      <c r="I223" s="252">
        <f>SUM(I224+I226)</f>
        <v>0</v>
      </c>
      <c r="J223" s="283">
        <v>0</v>
      </c>
    </row>
    <row r="224" spans="1:10" s="37" customFormat="1" ht="15.75">
      <c r="A224" s="150"/>
      <c r="B224" s="151"/>
      <c r="C224" s="151" t="s">
        <v>45</v>
      </c>
      <c r="D224" s="151" t="s">
        <v>46</v>
      </c>
      <c r="E224" s="22"/>
      <c r="F224" s="160"/>
      <c r="G224" s="162">
        <f>SUM(G225)</f>
        <v>10</v>
      </c>
      <c r="H224" s="162">
        <f>SUM(H225)</f>
        <v>0</v>
      </c>
      <c r="I224" s="250">
        <f>SUM(I225)</f>
        <v>0</v>
      </c>
      <c r="J224" s="283">
        <v>0</v>
      </c>
    </row>
    <row r="225" spans="1:10" s="37" customFormat="1" ht="15.75">
      <c r="A225" s="150"/>
      <c r="B225" s="151"/>
      <c r="C225" s="151"/>
      <c r="D225" s="151"/>
      <c r="E225" s="22" t="s">
        <v>16</v>
      </c>
      <c r="F225" s="160"/>
      <c r="G225" s="162">
        <v>10</v>
      </c>
      <c r="H225" s="162">
        <v>0</v>
      </c>
      <c r="I225" s="250">
        <v>0</v>
      </c>
      <c r="J225" s="283">
        <v>0</v>
      </c>
    </row>
    <row r="226" spans="1:10" s="2" customFormat="1" ht="15.75">
      <c r="A226" s="150"/>
      <c r="B226" s="151"/>
      <c r="C226" s="151" t="s">
        <v>47</v>
      </c>
      <c r="D226" s="151" t="s">
        <v>48</v>
      </c>
      <c r="E226" s="151"/>
      <c r="F226" s="149"/>
      <c r="G226" s="166">
        <f>SUM(G227:G228)</f>
        <v>70</v>
      </c>
      <c r="H226" s="166">
        <f>SUM(H227:H228)</f>
        <v>0</v>
      </c>
      <c r="I226" s="252">
        <f>SUM(I227:I228)</f>
        <v>0</v>
      </c>
      <c r="J226" s="283">
        <v>0</v>
      </c>
    </row>
    <row r="227" spans="1:10" s="2" customFormat="1" ht="15.75">
      <c r="A227" s="146"/>
      <c r="B227" s="147"/>
      <c r="C227" s="147"/>
      <c r="D227" s="147"/>
      <c r="E227" s="151" t="s">
        <v>49</v>
      </c>
      <c r="F227" s="149"/>
      <c r="G227" s="162">
        <v>10</v>
      </c>
      <c r="H227" s="162">
        <v>0</v>
      </c>
      <c r="I227" s="250">
        <v>0</v>
      </c>
      <c r="J227" s="283">
        <v>0</v>
      </c>
    </row>
    <row r="228" spans="1:10" s="2" customFormat="1" ht="15.75">
      <c r="A228" s="146"/>
      <c r="B228" s="147"/>
      <c r="C228" s="147"/>
      <c r="D228" s="147"/>
      <c r="E228" s="151" t="s">
        <v>13</v>
      </c>
      <c r="F228" s="149"/>
      <c r="G228" s="162">
        <v>60</v>
      </c>
      <c r="H228" s="162">
        <v>0</v>
      </c>
      <c r="I228" s="250">
        <v>0</v>
      </c>
      <c r="J228" s="283">
        <v>0</v>
      </c>
    </row>
    <row r="229" spans="1:10" s="37" customFormat="1" ht="15.75">
      <c r="A229" s="150"/>
      <c r="B229" s="151" t="s">
        <v>52</v>
      </c>
      <c r="C229" s="151"/>
      <c r="D229" s="151" t="s">
        <v>53</v>
      </c>
      <c r="E229" s="151"/>
      <c r="F229" s="149"/>
      <c r="G229" s="166">
        <f>SUM(G230+G233)</f>
        <v>140</v>
      </c>
      <c r="H229" s="166">
        <f>SUM(H230+H233)</f>
        <v>152</v>
      </c>
      <c r="I229" s="252">
        <f>SUM(I230+I233)</f>
        <v>136</v>
      </c>
      <c r="J229" s="283">
        <f t="shared" si="18"/>
        <v>89.47368421052632</v>
      </c>
    </row>
    <row r="230" spans="1:10" s="37" customFormat="1" ht="15.75">
      <c r="A230" s="150"/>
      <c r="B230" s="151"/>
      <c r="C230" s="151" t="s">
        <v>54</v>
      </c>
      <c r="D230" s="151" t="s">
        <v>235</v>
      </c>
      <c r="E230" s="151"/>
      <c r="F230" s="149"/>
      <c r="G230" s="162">
        <f>SUM(G231:G232)</f>
        <v>105</v>
      </c>
      <c r="H230" s="162">
        <f>SUM(H231:H232)</f>
        <v>100</v>
      </c>
      <c r="I230" s="250">
        <f>SUM(I231:I232)</f>
        <v>84</v>
      </c>
      <c r="J230" s="283">
        <f t="shared" si="18"/>
        <v>84</v>
      </c>
    </row>
    <row r="231" spans="1:10" s="37" customFormat="1" ht="15.75">
      <c r="A231" s="150"/>
      <c r="B231" s="151"/>
      <c r="C231" s="151"/>
      <c r="D231" s="151"/>
      <c r="E231" s="151" t="s">
        <v>236</v>
      </c>
      <c r="F231" s="149"/>
      <c r="G231" s="162">
        <v>50</v>
      </c>
      <c r="H231" s="162">
        <v>45</v>
      </c>
      <c r="I231" s="250">
        <v>44</v>
      </c>
      <c r="J231" s="283">
        <f t="shared" si="18"/>
        <v>97.77777777777777</v>
      </c>
    </row>
    <row r="232" spans="1:10" s="37" customFormat="1" ht="15.75">
      <c r="A232" s="150"/>
      <c r="B232" s="151"/>
      <c r="C232" s="151"/>
      <c r="D232" s="151"/>
      <c r="E232" s="151" t="s">
        <v>237</v>
      </c>
      <c r="F232" s="149"/>
      <c r="G232" s="162">
        <v>55</v>
      </c>
      <c r="H232" s="162">
        <v>55</v>
      </c>
      <c r="I232" s="250">
        <v>40</v>
      </c>
      <c r="J232" s="283">
        <f t="shared" si="18"/>
        <v>72.72727272727273</v>
      </c>
    </row>
    <row r="233" spans="1:10" s="2" customFormat="1" ht="15.75">
      <c r="A233" s="150"/>
      <c r="B233" s="151"/>
      <c r="C233" s="151" t="s">
        <v>56</v>
      </c>
      <c r="D233" s="151" t="s">
        <v>57</v>
      </c>
      <c r="E233" s="151"/>
      <c r="F233" s="149"/>
      <c r="G233" s="162">
        <f>SUM(G234)</f>
        <v>35</v>
      </c>
      <c r="H233" s="162">
        <f>SUM(H234)</f>
        <v>52</v>
      </c>
      <c r="I233" s="250">
        <f>SUM(I234)</f>
        <v>52</v>
      </c>
      <c r="J233" s="283">
        <f t="shared" si="18"/>
        <v>100</v>
      </c>
    </row>
    <row r="234" spans="1:10" s="2" customFormat="1" ht="15.75">
      <c r="A234" s="150"/>
      <c r="B234" s="151"/>
      <c r="C234" s="151"/>
      <c r="D234" s="151"/>
      <c r="E234" s="151" t="s">
        <v>4</v>
      </c>
      <c r="F234" s="149"/>
      <c r="G234" s="162">
        <v>35</v>
      </c>
      <c r="H234" s="162">
        <v>52</v>
      </c>
      <c r="I234" s="250">
        <v>52</v>
      </c>
      <c r="J234" s="283">
        <f t="shared" si="18"/>
        <v>100</v>
      </c>
    </row>
    <row r="235" spans="1:10" s="37" customFormat="1" ht="15.75">
      <c r="A235" s="150"/>
      <c r="B235" s="151" t="s">
        <v>58</v>
      </c>
      <c r="C235" s="151"/>
      <c r="D235" s="151" t="s">
        <v>59</v>
      </c>
      <c r="E235" s="151"/>
      <c r="F235" s="149"/>
      <c r="G235" s="166">
        <f>SUM(G236)</f>
        <v>490</v>
      </c>
      <c r="H235" s="166">
        <f>SUM(H236)</f>
        <v>550</v>
      </c>
      <c r="I235" s="252">
        <f>SUM(I236)</f>
        <v>486</v>
      </c>
      <c r="J235" s="283">
        <f t="shared" si="18"/>
        <v>88.36363636363636</v>
      </c>
    </row>
    <row r="236" spans="1:10" s="2" customFormat="1" ht="15.75">
      <c r="A236" s="150"/>
      <c r="B236" s="151"/>
      <c r="C236" s="151" t="s">
        <v>60</v>
      </c>
      <c r="D236" s="151" t="s">
        <v>61</v>
      </c>
      <c r="E236" s="151"/>
      <c r="F236" s="149"/>
      <c r="G236" s="162">
        <f>SUM(G237:G239)</f>
        <v>490</v>
      </c>
      <c r="H236" s="162">
        <f>SUM(H237:H239)</f>
        <v>550</v>
      </c>
      <c r="I236" s="250">
        <f>SUM(I237:I239)</f>
        <v>486</v>
      </c>
      <c r="J236" s="283">
        <f t="shared" si="18"/>
        <v>88.36363636363636</v>
      </c>
    </row>
    <row r="237" spans="1:10" s="2" customFormat="1" ht="15.75">
      <c r="A237" s="150"/>
      <c r="B237" s="151"/>
      <c r="C237" s="151"/>
      <c r="D237" s="151"/>
      <c r="E237" s="151" t="s">
        <v>62</v>
      </c>
      <c r="F237" s="149"/>
      <c r="G237" s="162">
        <v>45</v>
      </c>
      <c r="H237" s="162">
        <v>0</v>
      </c>
      <c r="I237" s="250">
        <v>0</v>
      </c>
      <c r="J237" s="283">
        <v>0</v>
      </c>
    </row>
    <row r="238" spans="1:10" s="2" customFormat="1" ht="15.75">
      <c r="A238" s="150"/>
      <c r="B238" s="151"/>
      <c r="C238" s="151"/>
      <c r="D238" s="151"/>
      <c r="E238" s="151" t="s">
        <v>238</v>
      </c>
      <c r="F238" s="149"/>
      <c r="G238" s="162">
        <v>45</v>
      </c>
      <c r="H238" s="162">
        <v>50</v>
      </c>
      <c r="I238" s="250">
        <v>50</v>
      </c>
      <c r="J238" s="283">
        <f t="shared" si="18"/>
        <v>100</v>
      </c>
    </row>
    <row r="239" spans="1:10" s="2" customFormat="1" ht="15.75">
      <c r="A239" s="150"/>
      <c r="B239" s="151"/>
      <c r="C239" s="151"/>
      <c r="D239" s="151"/>
      <c r="E239" s="151" t="s">
        <v>63</v>
      </c>
      <c r="F239" s="149"/>
      <c r="G239" s="162">
        <v>400</v>
      </c>
      <c r="H239" s="162">
        <v>500</v>
      </c>
      <c r="I239" s="250">
        <v>436</v>
      </c>
      <c r="J239" s="283">
        <f t="shared" si="18"/>
        <v>87.2</v>
      </c>
    </row>
    <row r="240" spans="1:10" s="37" customFormat="1" ht="15.75">
      <c r="A240" s="150"/>
      <c r="B240" s="151" t="s">
        <v>74</v>
      </c>
      <c r="C240" s="151"/>
      <c r="D240" s="151" t="s">
        <v>75</v>
      </c>
      <c r="E240" s="151"/>
      <c r="F240" s="149"/>
      <c r="G240" s="166">
        <f>SUM(G241)</f>
        <v>150</v>
      </c>
      <c r="H240" s="166">
        <f>SUM(H241)</f>
        <v>180</v>
      </c>
      <c r="I240" s="252">
        <f>SUM(I241)</f>
        <v>168</v>
      </c>
      <c r="J240" s="283">
        <f t="shared" si="18"/>
        <v>93.33333333333333</v>
      </c>
    </row>
    <row r="241" spans="1:10" s="2" customFormat="1" ht="15.75">
      <c r="A241" s="150"/>
      <c r="B241" s="151"/>
      <c r="C241" s="151" t="s">
        <v>76</v>
      </c>
      <c r="D241" s="151" t="s">
        <v>77</v>
      </c>
      <c r="E241" s="151"/>
      <c r="F241" s="149"/>
      <c r="G241" s="162">
        <v>150</v>
      </c>
      <c r="H241" s="162">
        <v>180</v>
      </c>
      <c r="I241" s="250">
        <v>168</v>
      </c>
      <c r="J241" s="283">
        <f t="shared" si="18"/>
        <v>93.33333333333333</v>
      </c>
    </row>
    <row r="242" spans="1:10" s="2" customFormat="1" ht="15.75">
      <c r="A242" s="146"/>
      <c r="B242" s="147"/>
      <c r="C242" s="151"/>
      <c r="D242" s="151"/>
      <c r="E242" s="151"/>
      <c r="F242" s="149"/>
      <c r="G242" s="162"/>
      <c r="H242" s="162"/>
      <c r="I242" s="289"/>
      <c r="J242" s="282"/>
    </row>
    <row r="243" spans="1:10" s="2" customFormat="1" ht="15.75">
      <c r="A243" s="193" t="s">
        <v>195</v>
      </c>
      <c r="B243" s="198"/>
      <c r="C243" s="194"/>
      <c r="D243" s="194"/>
      <c r="E243" s="194"/>
      <c r="F243" s="455">
        <v>3</v>
      </c>
      <c r="G243" s="196">
        <f>SUM(G244+G248+G250)</f>
        <v>3500</v>
      </c>
      <c r="H243" s="196">
        <f>SUM(H244+H248+H250)</f>
        <v>3550</v>
      </c>
      <c r="I243" s="290">
        <f>SUM(I244+I248+I250)</f>
        <v>3492</v>
      </c>
      <c r="J243" s="281">
        <f t="shared" si="18"/>
        <v>98.36619718309859</v>
      </c>
    </row>
    <row r="244" spans="1:10" s="2" customFormat="1" ht="15.75">
      <c r="A244" s="146" t="s">
        <v>25</v>
      </c>
      <c r="B244" s="147"/>
      <c r="C244" s="147" t="s">
        <v>9</v>
      </c>
      <c r="D244" s="147"/>
      <c r="E244" s="147"/>
      <c r="F244" s="149"/>
      <c r="G244" s="167">
        <f aca="true" t="shared" si="20" ref="G244:I245">SUM(G245)</f>
        <v>3000</v>
      </c>
      <c r="H244" s="167">
        <f t="shared" si="20"/>
        <v>3085</v>
      </c>
      <c r="I244" s="291">
        <f t="shared" si="20"/>
        <v>3030</v>
      </c>
      <c r="J244" s="282">
        <f t="shared" si="18"/>
        <v>98.21717990275528</v>
      </c>
    </row>
    <row r="245" spans="1:10" s="2" customFormat="1" ht="15.75">
      <c r="A245" s="150"/>
      <c r="B245" s="151" t="s">
        <v>26</v>
      </c>
      <c r="C245" s="151"/>
      <c r="D245" s="151" t="s">
        <v>27</v>
      </c>
      <c r="E245" s="151"/>
      <c r="F245" s="149"/>
      <c r="G245" s="162">
        <f t="shared" si="20"/>
        <v>3000</v>
      </c>
      <c r="H245" s="162">
        <f t="shared" si="20"/>
        <v>3085</v>
      </c>
      <c r="I245" s="250">
        <f t="shared" si="20"/>
        <v>3030</v>
      </c>
      <c r="J245" s="283">
        <f t="shared" si="18"/>
        <v>98.21717990275528</v>
      </c>
    </row>
    <row r="246" spans="1:10" s="2" customFormat="1" ht="15.75">
      <c r="A246" s="150"/>
      <c r="B246" s="151"/>
      <c r="C246" s="151" t="s">
        <v>28</v>
      </c>
      <c r="D246" s="151" t="s">
        <v>29</v>
      </c>
      <c r="E246" s="151"/>
      <c r="F246" s="149"/>
      <c r="G246" s="162">
        <f>SUM(G247:G247)</f>
        <v>3000</v>
      </c>
      <c r="H246" s="162">
        <f>SUM(H247:H247)</f>
        <v>3085</v>
      </c>
      <c r="I246" s="250">
        <f>SUM(I247:I247)</f>
        <v>3030</v>
      </c>
      <c r="J246" s="283">
        <f t="shared" si="18"/>
        <v>98.21717990275528</v>
      </c>
    </row>
    <row r="247" spans="1:10" s="2" customFormat="1" ht="15.75">
      <c r="A247" s="150"/>
      <c r="B247" s="151"/>
      <c r="C247" s="151"/>
      <c r="D247" s="151" t="s">
        <v>167</v>
      </c>
      <c r="E247" s="151"/>
      <c r="F247" s="149"/>
      <c r="G247" s="162">
        <v>3000</v>
      </c>
      <c r="H247" s="162">
        <v>3085</v>
      </c>
      <c r="I247" s="250">
        <v>3030</v>
      </c>
      <c r="J247" s="283">
        <f t="shared" si="18"/>
        <v>98.21717990275528</v>
      </c>
    </row>
    <row r="248" spans="1:10" s="2" customFormat="1" ht="15.75" customHeight="1">
      <c r="A248" s="146" t="s">
        <v>38</v>
      </c>
      <c r="B248" s="147"/>
      <c r="C248" s="147" t="s">
        <v>39</v>
      </c>
      <c r="D248" s="49"/>
      <c r="E248" s="49"/>
      <c r="F248" s="169"/>
      <c r="G248" s="167">
        <f>SUM(G249:G249)</f>
        <v>400</v>
      </c>
      <c r="H248" s="167">
        <f>SUM(H249:H249)</f>
        <v>465</v>
      </c>
      <c r="I248" s="291">
        <f>SUM(I249:I249)</f>
        <v>462</v>
      </c>
      <c r="J248" s="282">
        <f t="shared" si="18"/>
        <v>99.35483870967742</v>
      </c>
    </row>
    <row r="249" spans="1:10" s="2" customFormat="1" ht="15.75">
      <c r="A249" s="150"/>
      <c r="B249" s="151"/>
      <c r="C249" s="151"/>
      <c r="D249" s="151" t="s">
        <v>18</v>
      </c>
      <c r="E249" s="151"/>
      <c r="F249" s="149"/>
      <c r="G249" s="166">
        <v>400</v>
      </c>
      <c r="H249" s="162">
        <v>465</v>
      </c>
      <c r="I249" s="250">
        <v>462</v>
      </c>
      <c r="J249" s="283">
        <f t="shared" si="18"/>
        <v>99.35483870967742</v>
      </c>
    </row>
    <row r="250" spans="1:10" s="2" customFormat="1" ht="15.75">
      <c r="A250" s="146" t="s">
        <v>40</v>
      </c>
      <c r="B250" s="147"/>
      <c r="C250" s="147" t="s">
        <v>41</v>
      </c>
      <c r="D250" s="147"/>
      <c r="E250" s="147"/>
      <c r="F250" s="149"/>
      <c r="G250" s="167">
        <f>SUM(G251+G254)</f>
        <v>100</v>
      </c>
      <c r="H250" s="167">
        <f>SUM(H251+H254)</f>
        <v>0</v>
      </c>
      <c r="I250" s="291">
        <f>SUM(I251+I254)</f>
        <v>0</v>
      </c>
      <c r="J250" s="282">
        <v>0</v>
      </c>
    </row>
    <row r="251" spans="1:10" s="37" customFormat="1" ht="15.75">
      <c r="A251" s="150"/>
      <c r="B251" s="151" t="s">
        <v>44</v>
      </c>
      <c r="C251" s="151"/>
      <c r="D251" s="151" t="s">
        <v>3</v>
      </c>
      <c r="E251" s="22"/>
      <c r="F251" s="160"/>
      <c r="G251" s="162">
        <f>SUM(G252)</f>
        <v>80</v>
      </c>
      <c r="H251" s="162">
        <f>SUM(H252)</f>
        <v>0</v>
      </c>
      <c r="I251" s="250">
        <f>SUM(I252)</f>
        <v>0</v>
      </c>
      <c r="J251" s="283">
        <v>0</v>
      </c>
    </row>
    <row r="252" spans="1:10" s="2" customFormat="1" ht="15.75">
      <c r="A252" s="150"/>
      <c r="B252" s="151"/>
      <c r="C252" s="151" t="s">
        <v>47</v>
      </c>
      <c r="D252" s="151" t="s">
        <v>48</v>
      </c>
      <c r="E252" s="151"/>
      <c r="F252" s="149"/>
      <c r="G252" s="162">
        <f>SUM(G253:G253)</f>
        <v>80</v>
      </c>
      <c r="H252" s="162">
        <f>SUM(H253:H253)</f>
        <v>0</v>
      </c>
      <c r="I252" s="250">
        <f>SUM(I253:I253)</f>
        <v>0</v>
      </c>
      <c r="J252" s="283">
        <v>0</v>
      </c>
    </row>
    <row r="253" spans="1:10" s="2" customFormat="1" ht="15.75">
      <c r="A253" s="146"/>
      <c r="B253" s="147"/>
      <c r="C253" s="147"/>
      <c r="D253" s="147"/>
      <c r="E253" s="151" t="s">
        <v>51</v>
      </c>
      <c r="F253" s="149"/>
      <c r="G253" s="162">
        <v>80</v>
      </c>
      <c r="H253" s="162">
        <v>0</v>
      </c>
      <c r="I253" s="250">
        <v>0</v>
      </c>
      <c r="J253" s="283">
        <v>0</v>
      </c>
    </row>
    <row r="254" spans="1:10" s="37" customFormat="1" ht="15.75">
      <c r="A254" s="150"/>
      <c r="B254" s="151" t="s">
        <v>74</v>
      </c>
      <c r="C254" s="151"/>
      <c r="D254" s="151" t="s">
        <v>75</v>
      </c>
      <c r="E254" s="151"/>
      <c r="F254" s="149"/>
      <c r="G254" s="162">
        <f>SUM(G255)</f>
        <v>20</v>
      </c>
      <c r="H254" s="162">
        <f>SUM(H255)</f>
        <v>0</v>
      </c>
      <c r="I254" s="250">
        <f>SUM(I255)</f>
        <v>0</v>
      </c>
      <c r="J254" s="283">
        <v>0</v>
      </c>
    </row>
    <row r="255" spans="1:10" s="2" customFormat="1" ht="15.75">
      <c r="A255" s="150"/>
      <c r="B255" s="151"/>
      <c r="C255" s="151" t="s">
        <v>76</v>
      </c>
      <c r="D255" s="151" t="s">
        <v>77</v>
      </c>
      <c r="E255" s="151"/>
      <c r="F255" s="149"/>
      <c r="G255" s="162">
        <v>20</v>
      </c>
      <c r="H255" s="162">
        <v>0</v>
      </c>
      <c r="I255" s="250">
        <v>0</v>
      </c>
      <c r="J255" s="283">
        <v>0</v>
      </c>
    </row>
    <row r="256" spans="1:10" s="2" customFormat="1" ht="15.75">
      <c r="A256" s="144"/>
      <c r="B256" s="141"/>
      <c r="C256" s="141"/>
      <c r="D256" s="141"/>
      <c r="E256" s="141"/>
      <c r="F256" s="142"/>
      <c r="G256" s="161"/>
      <c r="H256" s="161"/>
      <c r="I256" s="250"/>
      <c r="J256" s="282"/>
    </row>
    <row r="257" spans="1:10" s="2" customFormat="1" ht="15.75">
      <c r="A257" s="193" t="s">
        <v>183</v>
      </c>
      <c r="B257" s="194"/>
      <c r="C257" s="194"/>
      <c r="D257" s="194"/>
      <c r="E257" s="194"/>
      <c r="F257" s="195"/>
      <c r="G257" s="196">
        <f aca="true" t="shared" si="21" ref="G257:I258">SUM(G258)</f>
        <v>100</v>
      </c>
      <c r="H257" s="196">
        <f t="shared" si="21"/>
        <v>63</v>
      </c>
      <c r="I257" s="290">
        <f t="shared" si="21"/>
        <v>0</v>
      </c>
      <c r="J257" s="281">
        <f t="shared" si="18"/>
        <v>0</v>
      </c>
    </row>
    <row r="258" spans="1:10" s="9" customFormat="1" ht="15.75">
      <c r="A258" s="146" t="s">
        <v>95</v>
      </c>
      <c r="B258" s="147"/>
      <c r="C258" s="147" t="s">
        <v>96</v>
      </c>
      <c r="D258" s="147"/>
      <c r="E258" s="147"/>
      <c r="F258" s="148"/>
      <c r="G258" s="167">
        <f t="shared" si="21"/>
        <v>100</v>
      </c>
      <c r="H258" s="167">
        <f t="shared" si="21"/>
        <v>63</v>
      </c>
      <c r="I258" s="291">
        <f t="shared" si="21"/>
        <v>0</v>
      </c>
      <c r="J258" s="282">
        <f t="shared" si="18"/>
        <v>0</v>
      </c>
    </row>
    <row r="259" spans="1:10" s="2" customFormat="1" ht="15.75">
      <c r="A259" s="150"/>
      <c r="B259" s="151"/>
      <c r="C259" s="151" t="s">
        <v>97</v>
      </c>
      <c r="D259" s="151" t="s">
        <v>98</v>
      </c>
      <c r="E259" s="151"/>
      <c r="F259" s="149"/>
      <c r="G259" s="166">
        <f>SUM(G260:G260)</f>
        <v>100</v>
      </c>
      <c r="H259" s="166">
        <f>SUM(H260:H260)</f>
        <v>63</v>
      </c>
      <c r="I259" s="252">
        <f>SUM(I260:I260)</f>
        <v>0</v>
      </c>
      <c r="J259" s="283">
        <f t="shared" si="18"/>
        <v>0</v>
      </c>
    </row>
    <row r="260" spans="1:10" s="2" customFormat="1" ht="31.5">
      <c r="A260" s="150"/>
      <c r="B260" s="151"/>
      <c r="C260" s="151"/>
      <c r="D260" s="151"/>
      <c r="E260" s="62" t="s">
        <v>252</v>
      </c>
      <c r="F260" s="149"/>
      <c r="G260" s="166">
        <v>100</v>
      </c>
      <c r="H260" s="162">
        <v>63</v>
      </c>
      <c r="I260" s="250">
        <v>0</v>
      </c>
      <c r="J260" s="283">
        <f t="shared" si="18"/>
        <v>0</v>
      </c>
    </row>
    <row r="261" spans="1:10" s="2" customFormat="1" ht="15.75">
      <c r="A261" s="144"/>
      <c r="B261" s="141"/>
      <c r="C261" s="141"/>
      <c r="D261" s="141"/>
      <c r="E261" s="156"/>
      <c r="F261" s="142"/>
      <c r="G261" s="155"/>
      <c r="H261" s="161"/>
      <c r="I261" s="250"/>
      <c r="J261" s="282"/>
    </row>
    <row r="262" spans="1:10" s="2" customFormat="1" ht="15.75">
      <c r="A262" s="193" t="s">
        <v>267</v>
      </c>
      <c r="B262" s="198"/>
      <c r="C262" s="198"/>
      <c r="D262" s="198"/>
      <c r="E262" s="202"/>
      <c r="F262" s="200"/>
      <c r="G262" s="196">
        <f aca="true" t="shared" si="22" ref="G262:I264">SUM(G263)</f>
        <v>0</v>
      </c>
      <c r="H262" s="196">
        <f t="shared" si="22"/>
        <v>5</v>
      </c>
      <c r="I262" s="290">
        <f t="shared" si="22"/>
        <v>5</v>
      </c>
      <c r="J262" s="281">
        <f t="shared" si="18"/>
        <v>100</v>
      </c>
    </row>
    <row r="263" spans="1:13" s="2" customFormat="1" ht="15.75">
      <c r="A263" s="146" t="s">
        <v>95</v>
      </c>
      <c r="B263" s="147"/>
      <c r="C263" s="147" t="s">
        <v>96</v>
      </c>
      <c r="D263" s="147"/>
      <c r="E263" s="147"/>
      <c r="F263" s="142"/>
      <c r="G263" s="167">
        <f t="shared" si="22"/>
        <v>0</v>
      </c>
      <c r="H263" s="167">
        <f t="shared" si="22"/>
        <v>5</v>
      </c>
      <c r="I263" s="291">
        <f t="shared" si="22"/>
        <v>5</v>
      </c>
      <c r="J263" s="282">
        <f t="shared" si="18"/>
        <v>100</v>
      </c>
      <c r="K263" s="46" t="s">
        <v>25</v>
      </c>
      <c r="L263" s="89">
        <f>SUM(H10+H72+H216+H244)</f>
        <v>10853</v>
      </c>
      <c r="M263" s="89">
        <f>SUM(I10+I72+I216+I244)</f>
        <v>10582</v>
      </c>
    </row>
    <row r="264" spans="1:13" s="2" customFormat="1" ht="15.75">
      <c r="A264" s="144"/>
      <c r="B264" s="141"/>
      <c r="C264" s="151" t="s">
        <v>100</v>
      </c>
      <c r="D264" s="151" t="s">
        <v>99</v>
      </c>
      <c r="E264" s="151"/>
      <c r="F264" s="142"/>
      <c r="G264" s="166">
        <f t="shared" si="22"/>
        <v>0</v>
      </c>
      <c r="H264" s="166">
        <f t="shared" si="22"/>
        <v>5</v>
      </c>
      <c r="I264" s="252">
        <f t="shared" si="22"/>
        <v>5</v>
      </c>
      <c r="J264" s="283">
        <f t="shared" si="18"/>
        <v>100</v>
      </c>
      <c r="K264" s="46" t="s">
        <v>38</v>
      </c>
      <c r="L264" s="89">
        <f>SUM(H248+H220+H82+H16)</f>
        <v>2602</v>
      </c>
      <c r="M264" s="89">
        <f>SUM(I248+I220+I82+I16)</f>
        <v>2483</v>
      </c>
    </row>
    <row r="265" spans="1:13" s="2" customFormat="1" ht="15.75">
      <c r="A265" s="144"/>
      <c r="B265" s="141"/>
      <c r="C265" s="151"/>
      <c r="D265" s="151"/>
      <c r="E265" s="151" t="s">
        <v>21</v>
      </c>
      <c r="F265" s="142"/>
      <c r="G265" s="166">
        <v>0</v>
      </c>
      <c r="H265" s="162">
        <v>5</v>
      </c>
      <c r="I265" s="250">
        <v>5</v>
      </c>
      <c r="J265" s="283">
        <f t="shared" si="18"/>
        <v>100</v>
      </c>
      <c r="K265" s="46" t="s">
        <v>40</v>
      </c>
      <c r="L265" s="89">
        <f>SUM(H20+H86+H116+H129+H141+H152+H204+H222+H250)</f>
        <v>11054</v>
      </c>
      <c r="M265" s="89">
        <f>SUM(I20+I86+I116+I129+I141+I152+I204+I222+I250)</f>
        <v>10139</v>
      </c>
    </row>
    <row r="266" spans="1:13" s="2" customFormat="1" ht="15.75">
      <c r="A266" s="144"/>
      <c r="B266" s="141"/>
      <c r="C266" s="151"/>
      <c r="D266" s="151"/>
      <c r="E266" s="151"/>
      <c r="F266" s="142"/>
      <c r="G266" s="155"/>
      <c r="H266" s="161"/>
      <c r="I266" s="250"/>
      <c r="J266" s="282"/>
      <c r="K266" s="46" t="s">
        <v>81</v>
      </c>
      <c r="L266" s="89">
        <f>SUM(H166+H171+H176)</f>
        <v>638</v>
      </c>
      <c r="M266" s="89">
        <f>SUM(I166+I171+I176)</f>
        <v>524</v>
      </c>
    </row>
    <row r="267" spans="1:13" s="2" customFormat="1" ht="15.75">
      <c r="A267" s="193" t="s">
        <v>250</v>
      </c>
      <c r="B267" s="194"/>
      <c r="C267" s="194"/>
      <c r="D267" s="194"/>
      <c r="E267" s="194"/>
      <c r="F267" s="195"/>
      <c r="G267" s="196">
        <f aca="true" t="shared" si="23" ref="G267:I269">SUM(G268)</f>
        <v>50</v>
      </c>
      <c r="H267" s="196">
        <f t="shared" si="23"/>
        <v>50</v>
      </c>
      <c r="I267" s="290">
        <f t="shared" si="23"/>
        <v>50</v>
      </c>
      <c r="J267" s="281">
        <f t="shared" si="18"/>
        <v>100</v>
      </c>
      <c r="K267" s="46" t="s">
        <v>95</v>
      </c>
      <c r="L267" s="89">
        <f>SUM(H268+H263+H258+H200+H196+H192+H187+H161+H48)</f>
        <v>7889</v>
      </c>
      <c r="M267" s="89">
        <f>SUM(I268+I263+I258+I200+I196+I192+I187+I161+I48)</f>
        <v>7527</v>
      </c>
    </row>
    <row r="268" spans="1:13" s="2" customFormat="1" ht="15.75">
      <c r="A268" s="146" t="s">
        <v>95</v>
      </c>
      <c r="B268" s="147"/>
      <c r="C268" s="147" t="s">
        <v>96</v>
      </c>
      <c r="D268" s="147"/>
      <c r="E268" s="147"/>
      <c r="F268" s="149"/>
      <c r="G268" s="167">
        <f t="shared" si="23"/>
        <v>50</v>
      </c>
      <c r="H268" s="167">
        <f t="shared" si="23"/>
        <v>50</v>
      </c>
      <c r="I268" s="291">
        <f t="shared" si="23"/>
        <v>50</v>
      </c>
      <c r="J268" s="282">
        <f t="shared" si="18"/>
        <v>100</v>
      </c>
      <c r="K268" s="46" t="s">
        <v>102</v>
      </c>
      <c r="L268" s="89">
        <f>SUM(H147+H107)</f>
        <v>27446</v>
      </c>
      <c r="M268" s="89">
        <f>SUM(I147+I107)</f>
        <v>9446</v>
      </c>
    </row>
    <row r="269" spans="1:13" s="2" customFormat="1" ht="15.75">
      <c r="A269" s="150"/>
      <c r="B269" s="151"/>
      <c r="C269" s="151" t="s">
        <v>100</v>
      </c>
      <c r="D269" s="151" t="s">
        <v>99</v>
      </c>
      <c r="E269" s="151"/>
      <c r="F269" s="149"/>
      <c r="G269" s="166">
        <f t="shared" si="23"/>
        <v>50</v>
      </c>
      <c r="H269" s="166">
        <f t="shared" si="23"/>
        <v>50</v>
      </c>
      <c r="I269" s="252">
        <f t="shared" si="23"/>
        <v>50</v>
      </c>
      <c r="J269" s="283">
        <f>I269/H269*100</f>
        <v>100</v>
      </c>
      <c r="K269" s="46" t="s">
        <v>108</v>
      </c>
      <c r="L269" s="89">
        <f>SUM(H111)</f>
        <v>295</v>
      </c>
      <c r="M269" s="89">
        <f>SUM(I111)</f>
        <v>294</v>
      </c>
    </row>
    <row r="270" spans="1:13" s="2" customFormat="1" ht="15.75">
      <c r="A270" s="150"/>
      <c r="B270" s="151"/>
      <c r="C270" s="151"/>
      <c r="D270" s="151"/>
      <c r="E270" s="151" t="s">
        <v>21</v>
      </c>
      <c r="F270" s="149"/>
      <c r="G270" s="166">
        <v>50</v>
      </c>
      <c r="H270" s="162">
        <v>50</v>
      </c>
      <c r="I270" s="250">
        <v>50</v>
      </c>
      <c r="J270" s="283">
        <f>I270/H270*100</f>
        <v>100</v>
      </c>
      <c r="K270" s="46" t="s">
        <v>113</v>
      </c>
      <c r="L270" s="89">
        <f>SUM(H60)</f>
        <v>152</v>
      </c>
      <c r="M270" s="89">
        <f>SUM(I60)</f>
        <v>0</v>
      </c>
    </row>
    <row r="271" spans="1:13" s="2" customFormat="1" ht="15.75">
      <c r="A271" s="144"/>
      <c r="B271" s="141"/>
      <c r="C271" s="141"/>
      <c r="D271" s="141"/>
      <c r="E271" s="156"/>
      <c r="F271" s="142"/>
      <c r="G271" s="155"/>
      <c r="H271" s="161"/>
      <c r="I271" s="250"/>
      <c r="J271" s="282"/>
      <c r="K271" s="46" t="s">
        <v>207</v>
      </c>
      <c r="L271" s="89">
        <f>SUM(H63+H68)</f>
        <v>8849</v>
      </c>
      <c r="M271" s="89">
        <f>SUM(I63+I68)</f>
        <v>8849</v>
      </c>
    </row>
    <row r="272" spans="1:13" s="2" customFormat="1" ht="16.5" thickBot="1">
      <c r="A272" s="172" t="s">
        <v>239</v>
      </c>
      <c r="B272" s="173"/>
      <c r="C272" s="173"/>
      <c r="D272" s="173"/>
      <c r="E272" s="173"/>
      <c r="F272" s="456">
        <v>6</v>
      </c>
      <c r="G272" s="174">
        <f>SUM(G215+G203+G175+G151+G140+G128+G115+G71+G9+G257+G243+G170+G165+G267+G67+G262+G191+G195+G199)</f>
        <v>46825</v>
      </c>
      <c r="H272" s="174">
        <f>SUM(H215+H203+H175+H151+H140+H128+H115+H71+H9+H257+H243+H170+H165+H267+H67+H262+H191+H195+H199)</f>
        <v>69778</v>
      </c>
      <c r="I272" s="292">
        <f>SUM(I215+I203+I175+I151+I140+I128+I115+I71+I9+I257+I243+I170+I165+I267+I67+I262+I191+I195+I199)</f>
        <v>49844</v>
      </c>
      <c r="J272" s="298">
        <f>I272/H272*100</f>
        <v>71.43225658517011</v>
      </c>
      <c r="L272" s="89">
        <f>SUM(L263:L271)</f>
        <v>69778</v>
      </c>
      <c r="M272" s="89">
        <f>SUM(M263:M271)</f>
        <v>49844</v>
      </c>
    </row>
    <row r="273" spans="2:7" s="2" customFormat="1" ht="15.75">
      <c r="B273" s="6"/>
      <c r="C273" s="6"/>
      <c r="D273" s="6"/>
      <c r="E273" s="6"/>
      <c r="F273" s="6"/>
      <c r="G273" s="14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32"/>
    </row>
    <row r="276" spans="1:7" s="2" customFormat="1" ht="15.75">
      <c r="A276" s="59"/>
      <c r="B276" s="7"/>
      <c r="C276" s="7"/>
      <c r="D276" s="7"/>
      <c r="E276" s="7"/>
      <c r="F276" s="7"/>
      <c r="G276" s="32"/>
    </row>
    <row r="277" spans="1:7" s="2" customFormat="1" ht="15.75">
      <c r="A277" s="59"/>
      <c r="B277" s="7"/>
      <c r="C277" s="7"/>
      <c r="D277" s="7"/>
      <c r="E277" s="7"/>
      <c r="F277" s="7"/>
      <c r="G277" s="32"/>
    </row>
    <row r="278" spans="1:7" s="2" customFormat="1" ht="15.75">
      <c r="A278" s="59"/>
      <c r="B278" s="7"/>
      <c r="C278" s="7"/>
      <c r="D278" s="7"/>
      <c r="E278" s="7"/>
      <c r="F278" s="7"/>
      <c r="G278" s="32"/>
    </row>
    <row r="279" spans="1:7" s="2" customFormat="1" ht="15.75">
      <c r="A279" s="59"/>
      <c r="B279" s="7"/>
      <c r="C279" s="7"/>
      <c r="D279" s="7"/>
      <c r="E279" s="7"/>
      <c r="F279" s="7"/>
      <c r="G279" s="32"/>
    </row>
    <row r="280" spans="1:7" s="2" customFormat="1" ht="15.75">
      <c r="A280" s="59"/>
      <c r="B280" s="7"/>
      <c r="C280" s="7"/>
      <c r="D280" s="7"/>
      <c r="E280" s="7"/>
      <c r="F280" s="7"/>
      <c r="G280" s="32"/>
    </row>
    <row r="281" spans="1:7" s="2" customFormat="1" ht="15.75">
      <c r="A281" s="59"/>
      <c r="B281" s="7"/>
      <c r="C281" s="7"/>
      <c r="D281" s="7"/>
      <c r="E281" s="7"/>
      <c r="F281" s="7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32"/>
    </row>
    <row r="283" spans="1:7" s="2" customFormat="1" ht="15.75">
      <c r="A283" s="59"/>
      <c r="B283" s="7"/>
      <c r="C283" s="7"/>
      <c r="D283" s="7"/>
      <c r="E283" s="7"/>
      <c r="F283" s="7"/>
      <c r="G283" s="32"/>
    </row>
    <row r="284" spans="1:7" s="2" customFormat="1" ht="15.75">
      <c r="A284" s="59"/>
      <c r="B284" s="7"/>
      <c r="C284" s="7"/>
      <c r="D284" s="7"/>
      <c r="E284" s="7"/>
      <c r="F284" s="7"/>
      <c r="G284" s="32"/>
    </row>
    <row r="285" spans="1:7" s="2" customFormat="1" ht="15.75">
      <c r="A285" s="59"/>
      <c r="B285" s="7"/>
      <c r="C285" s="7"/>
      <c r="D285" s="7"/>
      <c r="E285" s="7"/>
      <c r="F285" s="7"/>
      <c r="G285" s="32"/>
    </row>
    <row r="286" spans="1:7" s="2" customFormat="1" ht="15.75">
      <c r="A286" s="59"/>
      <c r="B286" s="7"/>
      <c r="C286" s="7"/>
      <c r="D286" s="7"/>
      <c r="E286" s="7"/>
      <c r="F286" s="7"/>
      <c r="G286" s="32"/>
    </row>
    <row r="287" spans="1:7" s="2" customFormat="1" ht="15.75">
      <c r="A287" s="59"/>
      <c r="B287" s="7"/>
      <c r="C287" s="7"/>
      <c r="D287" s="7"/>
      <c r="E287" s="7"/>
      <c r="F287" s="7"/>
      <c r="G287" s="32"/>
    </row>
    <row r="288" spans="1:7" s="2" customFormat="1" ht="15.75">
      <c r="A288" s="59"/>
      <c r="B288" s="7"/>
      <c r="C288" s="7"/>
      <c r="D288" s="7"/>
      <c r="E288" s="7"/>
      <c r="F288" s="7"/>
      <c r="G288" s="32"/>
    </row>
    <row r="289" spans="1:7" s="2" customFormat="1" ht="15.75">
      <c r="A289" s="59"/>
      <c r="B289" s="7"/>
      <c r="C289" s="7"/>
      <c r="D289" s="7"/>
      <c r="E289" s="7"/>
      <c r="F289" s="7"/>
      <c r="G289" s="32"/>
    </row>
    <row r="290" spans="1:7" s="2" customFormat="1" ht="15.75">
      <c r="A290" s="59"/>
      <c r="B290" s="7"/>
      <c r="C290" s="7"/>
      <c r="D290" s="7"/>
      <c r="E290" s="7"/>
      <c r="F290" s="7"/>
      <c r="G290" s="32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2" customFormat="1" ht="15.75">
      <c r="A294" s="59"/>
      <c r="B294" s="7"/>
      <c r="C294" s="7"/>
      <c r="D294" s="7"/>
      <c r="E294" s="7"/>
      <c r="F294" s="7"/>
      <c r="G294" s="26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2" customFormat="1" ht="15.75">
      <c r="A296" s="59"/>
      <c r="B296" s="7"/>
      <c r="C296" s="7"/>
      <c r="D296" s="7"/>
      <c r="E296" s="7"/>
      <c r="F296" s="7"/>
      <c r="G296" s="26"/>
    </row>
    <row r="297" spans="1:7" s="9" customFormat="1" ht="15.75">
      <c r="A297" s="61"/>
      <c r="B297" s="40"/>
      <c r="C297" s="40"/>
      <c r="D297" s="40"/>
      <c r="E297" s="40"/>
      <c r="F297" s="40"/>
      <c r="G297" s="32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7"/>
      <c r="F303" s="7"/>
      <c r="G303" s="26"/>
    </row>
    <row r="304" spans="1:7" s="2" customFormat="1" ht="15.75">
      <c r="A304" s="59"/>
      <c r="B304" s="7"/>
      <c r="C304" s="7"/>
      <c r="D304" s="7"/>
      <c r="E304" s="7"/>
      <c r="F304" s="7"/>
      <c r="G304" s="26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7"/>
      <c r="F306" s="7"/>
      <c r="G306" s="26"/>
    </row>
    <row r="307" spans="1:7" s="2" customFormat="1" ht="15.75">
      <c r="A307" s="59"/>
      <c r="B307" s="7"/>
      <c r="C307" s="7"/>
      <c r="D307" s="7"/>
      <c r="E307" s="7"/>
      <c r="F307" s="7"/>
      <c r="G307" s="26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2" customFormat="1" ht="15.75">
      <c r="A311" s="59"/>
      <c r="B311" s="7"/>
      <c r="C311" s="7"/>
      <c r="D311" s="7"/>
      <c r="E311" s="7"/>
      <c r="F311" s="7"/>
      <c r="G311" s="26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26"/>
    </row>
    <row r="315" spans="1:7" s="2" customFormat="1" ht="15.75">
      <c r="A315" s="59"/>
      <c r="B315" s="7"/>
      <c r="C315" s="7"/>
      <c r="D315" s="7"/>
      <c r="E315" s="7"/>
      <c r="F315" s="7"/>
      <c r="G315" s="26"/>
    </row>
    <row r="316" spans="1:7" s="2" customFormat="1" ht="15.75">
      <c r="A316" s="59"/>
      <c r="B316" s="7"/>
      <c r="C316" s="7"/>
      <c r="D316" s="7"/>
      <c r="E316" s="7"/>
      <c r="F316" s="7"/>
      <c r="G316" s="26"/>
    </row>
    <row r="317" spans="1:7" s="2" customFormat="1" ht="15.75">
      <c r="A317" s="59"/>
      <c r="B317" s="7"/>
      <c r="C317" s="7"/>
      <c r="D317" s="7"/>
      <c r="E317" s="7"/>
      <c r="F317" s="7"/>
      <c r="G317" s="26"/>
    </row>
    <row r="318" spans="1:7" s="2" customFormat="1" ht="15.75">
      <c r="A318" s="59"/>
      <c r="B318" s="7"/>
      <c r="C318" s="7"/>
      <c r="D318" s="7"/>
      <c r="E318" s="7"/>
      <c r="F318" s="7"/>
      <c r="G318" s="26"/>
    </row>
    <row r="319" spans="1:7" s="2" customFormat="1" ht="15.75">
      <c r="A319" s="59"/>
      <c r="B319" s="7"/>
      <c r="C319" s="7"/>
      <c r="D319" s="7"/>
      <c r="E319" s="10"/>
      <c r="F319" s="7"/>
      <c r="G319" s="120"/>
    </row>
    <row r="320" spans="1:7" s="2" customFormat="1" ht="15.75">
      <c r="A320" s="59"/>
      <c r="B320" s="7"/>
      <c r="C320" s="7"/>
      <c r="D320" s="7"/>
      <c r="E320" s="10"/>
      <c r="F320" s="7"/>
      <c r="G320" s="120"/>
    </row>
    <row r="321" spans="1:7" s="2" customFormat="1" ht="15.75">
      <c r="A321" s="59"/>
      <c r="B321" s="7"/>
      <c r="C321" s="7"/>
      <c r="D321" s="7"/>
      <c r="E321" s="7"/>
      <c r="F321" s="7"/>
      <c r="G321" s="26"/>
    </row>
    <row r="322" spans="1:7" s="2" customFormat="1" ht="15.75">
      <c r="A322" s="59"/>
      <c r="B322" s="7"/>
      <c r="C322" s="7"/>
      <c r="D322" s="7"/>
      <c r="E322" s="10"/>
      <c r="F322" s="7"/>
      <c r="G322" s="120"/>
    </row>
    <row r="323" spans="1:7" s="2" customFormat="1" ht="15.75">
      <c r="A323" s="59"/>
      <c r="B323" s="7"/>
      <c r="C323" s="7"/>
      <c r="D323" s="7"/>
      <c r="E323" s="10"/>
      <c r="F323" s="7"/>
      <c r="G323" s="120"/>
    </row>
    <row r="324" spans="1:7" s="2" customFormat="1" ht="15.75">
      <c r="A324" s="59"/>
      <c r="B324" s="7"/>
      <c r="C324" s="7"/>
      <c r="D324" s="7"/>
      <c r="E324" s="7"/>
      <c r="F324" s="7"/>
      <c r="G324" s="26"/>
    </row>
    <row r="325" spans="1:7" s="2" customFormat="1" ht="15.75">
      <c r="A325" s="59"/>
      <c r="B325" s="7"/>
      <c r="C325" s="7"/>
      <c r="D325" s="7"/>
      <c r="E325" s="7"/>
      <c r="F325" s="7"/>
      <c r="G325" s="26"/>
    </row>
    <row r="326" spans="1:7" s="2" customFormat="1" ht="15.75">
      <c r="A326" s="59"/>
      <c r="B326" s="7"/>
      <c r="C326" s="7"/>
      <c r="D326" s="7"/>
      <c r="E326" s="7"/>
      <c r="F326" s="7"/>
      <c r="G326" s="26"/>
    </row>
    <row r="327" spans="1:7" s="9" customFormat="1" ht="15.75">
      <c r="A327" s="61"/>
      <c r="B327" s="40"/>
      <c r="C327" s="40"/>
      <c r="D327" s="40"/>
      <c r="E327" s="40"/>
      <c r="F327" s="40"/>
      <c r="G327" s="32"/>
    </row>
    <row r="328" spans="1:7" s="2" customFormat="1" ht="15.75">
      <c r="A328" s="59"/>
      <c r="B328" s="7"/>
      <c r="C328" s="7"/>
      <c r="D328" s="7"/>
      <c r="E328" s="7"/>
      <c r="F328" s="7"/>
      <c r="G328" s="26"/>
    </row>
    <row r="329" spans="1:7" s="2" customFormat="1" ht="15.75">
      <c r="A329" s="59"/>
      <c r="B329" s="7"/>
      <c r="C329" s="7"/>
      <c r="D329" s="7"/>
      <c r="E329" s="7"/>
      <c r="F329" s="7"/>
      <c r="G329" s="26"/>
    </row>
    <row r="330" spans="1:7" s="2" customFormat="1" ht="15.75">
      <c r="A330" s="59"/>
      <c r="B330" s="7"/>
      <c r="C330" s="7"/>
      <c r="D330" s="7"/>
      <c r="E330" s="7"/>
      <c r="F330" s="7"/>
      <c r="G330" s="7"/>
    </row>
    <row r="331" spans="1:7" s="2" customFormat="1" ht="15.75">
      <c r="A331" s="59"/>
      <c r="B331" s="7"/>
      <c r="C331" s="7"/>
      <c r="D331" s="7"/>
      <c r="E331" s="38"/>
      <c r="F331" s="39"/>
      <c r="G331" s="39"/>
    </row>
    <row r="332" spans="1:7" s="2" customFormat="1" ht="15.75">
      <c r="A332" s="59"/>
      <c r="B332" s="7"/>
      <c r="C332" s="7"/>
      <c r="D332" s="7"/>
      <c r="E332" s="39"/>
      <c r="F332" s="39"/>
      <c r="G332" s="39"/>
    </row>
    <row r="333" spans="1:7" s="2" customFormat="1" ht="15.75">
      <c r="A333" s="59"/>
      <c r="B333" s="7"/>
      <c r="C333" s="7"/>
      <c r="D333" s="7"/>
      <c r="E333" s="7"/>
      <c r="F333" s="51"/>
      <c r="G333" s="51"/>
    </row>
    <row r="334" spans="1:7" s="2" customFormat="1" ht="15.75">
      <c r="A334" s="59"/>
      <c r="B334" s="7"/>
      <c r="C334" s="7"/>
      <c r="D334" s="7"/>
      <c r="E334" s="7"/>
      <c r="F334" s="7"/>
      <c r="G334" s="7"/>
    </row>
    <row r="335" spans="1:7" s="2" customFormat="1" ht="15.75">
      <c r="A335" s="59"/>
      <c r="B335" s="7"/>
      <c r="C335" s="7"/>
      <c r="D335" s="7"/>
      <c r="E335" s="7"/>
      <c r="F335" s="7"/>
      <c r="G335" s="7"/>
    </row>
    <row r="336" spans="1:7" s="2" customFormat="1" ht="15.75">
      <c r="A336" s="59"/>
      <c r="B336" s="7"/>
      <c r="C336" s="7"/>
      <c r="D336" s="7"/>
      <c r="E336" s="39"/>
      <c r="F336" s="17"/>
      <c r="G336" s="17"/>
    </row>
    <row r="337" spans="1:7" s="2" customFormat="1" ht="15.75">
      <c r="A337" s="59"/>
      <c r="B337" s="7"/>
      <c r="C337" s="7"/>
      <c r="D337" s="7"/>
      <c r="E337" s="16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7"/>
    </row>
    <row r="342" spans="1:7" s="2" customFormat="1" ht="15.75">
      <c r="A342" s="59"/>
      <c r="B342" s="7"/>
      <c r="C342" s="7"/>
      <c r="D342" s="7"/>
      <c r="E342" s="7"/>
      <c r="F342" s="7"/>
      <c r="G342" s="7"/>
    </row>
    <row r="343" spans="1:7" s="2" customFormat="1" ht="15.75">
      <c r="A343" s="59"/>
      <c r="B343" s="7"/>
      <c r="C343" s="7"/>
      <c r="D343" s="7"/>
      <c r="E343" s="7"/>
      <c r="F343" s="7"/>
      <c r="G343" s="7"/>
    </row>
    <row r="344" spans="1:7" s="2" customFormat="1" ht="15.75">
      <c r="A344" s="59"/>
      <c r="B344" s="7"/>
      <c r="C344" s="7"/>
      <c r="D344" s="7"/>
      <c r="E344" s="7"/>
      <c r="F344" s="7"/>
      <c r="G344" s="7"/>
    </row>
    <row r="345" spans="1:7" s="2" customFormat="1" ht="15.75">
      <c r="A345" s="61"/>
      <c r="B345" s="40"/>
      <c r="C345" s="40"/>
      <c r="D345" s="40"/>
      <c r="E345" s="40"/>
      <c r="F345" s="7"/>
      <c r="G345" s="7"/>
    </row>
    <row r="346" spans="1:7" s="2" customFormat="1" ht="15.75">
      <c r="A346" s="59"/>
      <c r="B346" s="7"/>
      <c r="C346" s="7"/>
      <c r="D346" s="7"/>
      <c r="E346" s="7"/>
      <c r="F346" s="7"/>
      <c r="G346" s="7"/>
    </row>
    <row r="347" spans="1:7" s="2" customFormat="1" ht="15.75">
      <c r="A347" s="59"/>
      <c r="B347" s="7"/>
      <c r="C347" s="7"/>
      <c r="D347" s="7"/>
      <c r="E347" s="7"/>
      <c r="F347" s="7"/>
      <c r="G347" s="7"/>
    </row>
    <row r="348" spans="1:7" s="2" customFormat="1" ht="15.75">
      <c r="A348" s="59"/>
      <c r="B348" s="7"/>
      <c r="C348" s="7"/>
      <c r="D348" s="7"/>
      <c r="E348" s="7"/>
      <c r="F348" s="7"/>
      <c r="G348" s="7"/>
    </row>
    <row r="349" spans="1:7" s="2" customFormat="1" ht="15.75">
      <c r="A349" s="59"/>
      <c r="B349" s="7"/>
      <c r="C349" s="7"/>
      <c r="D349" s="7"/>
      <c r="E349" s="7"/>
      <c r="F349" s="7"/>
      <c r="G349" s="7"/>
    </row>
    <row r="350" spans="1:7" s="2" customFormat="1" ht="15.75">
      <c r="A350" s="59"/>
      <c r="B350" s="7"/>
      <c r="C350" s="7"/>
      <c r="D350" s="7"/>
      <c r="E350" s="7"/>
      <c r="F350" s="7"/>
      <c r="G350" s="7"/>
    </row>
    <row r="351" spans="1:7" s="2" customFormat="1" ht="15.75">
      <c r="A351" s="59"/>
      <c r="B351" s="7"/>
      <c r="C351" s="7"/>
      <c r="D351" s="7"/>
      <c r="E351" s="7"/>
      <c r="F351" s="7"/>
      <c r="G351" s="7"/>
    </row>
    <row r="352" spans="1:7" s="2" customFormat="1" ht="15.75">
      <c r="A352" s="61"/>
      <c r="B352" s="40"/>
      <c r="C352" s="40"/>
      <c r="D352" s="40"/>
      <c r="E352" s="40"/>
      <c r="F352" s="7"/>
      <c r="G352" s="7"/>
    </row>
    <row r="353" spans="1:7" s="2" customFormat="1" ht="15.75">
      <c r="A353" s="59"/>
      <c r="B353" s="7"/>
      <c r="C353" s="7"/>
      <c r="D353" s="7"/>
      <c r="E353" s="7"/>
      <c r="F353" s="7"/>
      <c r="G353" s="7"/>
    </row>
    <row r="354" spans="1:7" s="2" customFormat="1" ht="15.75">
      <c r="A354" s="59"/>
      <c r="B354" s="7"/>
      <c r="C354" s="7"/>
      <c r="D354" s="7"/>
      <c r="E354" s="7"/>
      <c r="F354" s="7"/>
      <c r="G354" s="7"/>
    </row>
    <row r="355" spans="1:7" s="2" customFormat="1" ht="15.75">
      <c r="A355" s="59"/>
      <c r="B355" s="7"/>
      <c r="C355" s="7"/>
      <c r="D355" s="7"/>
      <c r="E355" s="7"/>
      <c r="F355" s="7"/>
      <c r="G355" s="7"/>
    </row>
    <row r="356" spans="1:7" s="2" customFormat="1" ht="15.75">
      <c r="A356" s="59"/>
      <c r="B356" s="7"/>
      <c r="C356" s="7"/>
      <c r="D356" s="7"/>
      <c r="E356" s="7"/>
      <c r="F356" s="7"/>
      <c r="G356" s="7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59"/>
      <c r="B358" s="7"/>
      <c r="C358" s="7"/>
      <c r="D358" s="7"/>
      <c r="E358" s="7"/>
      <c r="F358" s="7"/>
      <c r="G358" s="26"/>
    </row>
    <row r="359" spans="1:7" s="2" customFormat="1" ht="15.75">
      <c r="A359" s="61"/>
      <c r="B359" s="40"/>
      <c r="C359" s="40"/>
      <c r="D359" s="40"/>
      <c r="E359" s="40"/>
      <c r="F359" s="7"/>
      <c r="G359" s="26"/>
    </row>
    <row r="360" spans="1:7" s="2" customFormat="1" ht="15.75">
      <c r="A360" s="59"/>
      <c r="B360" s="7"/>
      <c r="C360" s="7"/>
      <c r="D360" s="7"/>
      <c r="E360" s="7"/>
      <c r="F360" s="7"/>
      <c r="G360" s="26"/>
    </row>
    <row r="361" spans="1:7" s="2" customFormat="1" ht="15.75">
      <c r="A361" s="59"/>
      <c r="B361" s="7"/>
      <c r="C361" s="7"/>
      <c r="D361" s="7"/>
      <c r="E361" s="7"/>
      <c r="F361" s="7"/>
      <c r="G361" s="26"/>
    </row>
    <row r="362" spans="1:7" s="2" customFormat="1" ht="15.75">
      <c r="A362" s="59"/>
      <c r="B362" s="7"/>
      <c r="C362" s="7"/>
      <c r="D362" s="7"/>
      <c r="E362" s="7"/>
      <c r="F362" s="7"/>
      <c r="G362" s="26"/>
    </row>
    <row r="363" spans="1:7" s="2" customFormat="1" ht="15.75">
      <c r="A363" s="59"/>
      <c r="B363" s="7"/>
      <c r="C363" s="7"/>
      <c r="D363" s="7"/>
      <c r="E363" s="7"/>
      <c r="F363" s="7"/>
      <c r="G363" s="26"/>
    </row>
    <row r="364" spans="1:7" s="2" customFormat="1" ht="15.75">
      <c r="A364" s="61"/>
      <c r="B364" s="40"/>
      <c r="C364" s="40"/>
      <c r="D364" s="40"/>
      <c r="E364" s="40"/>
      <c r="F364" s="7"/>
      <c r="G364" s="26"/>
    </row>
    <row r="365" spans="1:7" s="2" customFormat="1" ht="15.75">
      <c r="A365" s="59"/>
      <c r="B365" s="7"/>
      <c r="C365" s="7"/>
      <c r="D365" s="7"/>
      <c r="E365" s="7"/>
      <c r="F365" s="7"/>
      <c r="G365" s="26"/>
    </row>
    <row r="366" spans="1:7" s="2" customFormat="1" ht="15.75">
      <c r="A366" s="59"/>
      <c r="B366" s="7"/>
      <c r="C366" s="7"/>
      <c r="D366" s="7"/>
      <c r="E366" s="7"/>
      <c r="F366" s="7"/>
      <c r="G366" s="26"/>
    </row>
    <row r="367" spans="1:7" s="2" customFormat="1" ht="15.75">
      <c r="A367" s="59"/>
      <c r="B367" s="7"/>
      <c r="C367" s="7"/>
      <c r="D367" s="7"/>
      <c r="E367" s="7"/>
      <c r="F367" s="7"/>
      <c r="G367" s="26"/>
    </row>
    <row r="368" spans="1:7" s="2" customFormat="1" ht="15.75">
      <c r="A368" s="59"/>
      <c r="B368" s="7"/>
      <c r="C368" s="7"/>
      <c r="D368" s="7"/>
      <c r="E368" s="7"/>
      <c r="F368" s="7"/>
      <c r="G368" s="26"/>
    </row>
    <row r="369" spans="1:7" s="2" customFormat="1" ht="15.75">
      <c r="A369" s="59"/>
      <c r="B369" s="7"/>
      <c r="C369" s="7"/>
      <c r="D369" s="7"/>
      <c r="E369" s="7"/>
      <c r="F369" s="7"/>
      <c r="G369" s="26"/>
    </row>
    <row r="370" spans="1:7" s="2" customFormat="1" ht="15.75">
      <c r="A370" s="59"/>
      <c r="B370" s="7"/>
      <c r="C370" s="7"/>
      <c r="D370" s="7"/>
      <c r="E370" s="7"/>
      <c r="F370" s="7"/>
      <c r="G370" s="26"/>
    </row>
    <row r="371" spans="1:7" s="2" customFormat="1" ht="15.75">
      <c r="A371" s="59"/>
      <c r="B371" s="7"/>
      <c r="C371" s="7"/>
      <c r="D371" s="7"/>
      <c r="E371" s="7"/>
      <c r="F371" s="7"/>
      <c r="G371" s="26"/>
    </row>
    <row r="372" spans="1:7" s="2" customFormat="1" ht="15.75">
      <c r="A372" s="59"/>
      <c r="B372" s="7"/>
      <c r="C372" s="7"/>
      <c r="D372" s="7"/>
      <c r="E372" s="7"/>
      <c r="F372" s="7"/>
      <c r="G372" s="26"/>
    </row>
    <row r="373" spans="1:7" s="2" customFormat="1" ht="15.75">
      <c r="A373" s="59"/>
      <c r="B373" s="7"/>
      <c r="C373" s="7"/>
      <c r="D373" s="7"/>
      <c r="E373" s="7"/>
      <c r="F373" s="7"/>
      <c r="G373" s="26"/>
    </row>
    <row r="374" spans="1:7" s="2" customFormat="1" ht="15.75">
      <c r="A374" s="59"/>
      <c r="B374" s="7"/>
      <c r="C374" s="59"/>
      <c r="D374" s="59"/>
      <c r="E374" s="7"/>
      <c r="F374" s="7"/>
      <c r="G374" s="25"/>
    </row>
    <row r="375" spans="1:7" s="2" customFormat="1" ht="15.75">
      <c r="A375" s="59"/>
      <c r="B375" s="7"/>
      <c r="C375" s="59"/>
      <c r="D375" s="500"/>
      <c r="E375" s="500"/>
      <c r="F375" s="7"/>
      <c r="G375" s="25"/>
    </row>
    <row r="376" spans="1:7" s="2" customFormat="1" ht="15.75">
      <c r="A376" s="59"/>
      <c r="B376" s="7"/>
      <c r="C376" s="59"/>
      <c r="D376" s="7"/>
      <c r="E376" s="7"/>
      <c r="F376" s="7"/>
      <c r="G376" s="25"/>
    </row>
    <row r="377" spans="1:7" s="2" customFormat="1" ht="15.75">
      <c r="A377" s="59"/>
      <c r="B377" s="7"/>
      <c r="C377" s="59"/>
      <c r="D377" s="7"/>
      <c r="E377" s="7"/>
      <c r="F377" s="7"/>
      <c r="G377" s="25"/>
    </row>
    <row r="378" spans="1:7" s="2" customFormat="1" ht="15.75">
      <c r="A378" s="59"/>
      <c r="B378" s="7"/>
      <c r="C378" s="59"/>
      <c r="D378" s="7"/>
      <c r="E378" s="7"/>
      <c r="F378" s="7"/>
      <c r="G378" s="25"/>
    </row>
    <row r="379" spans="1:7" s="2" customFormat="1" ht="15.75">
      <c r="A379" s="59"/>
      <c r="B379" s="7"/>
      <c r="C379" s="59"/>
      <c r="D379" s="7"/>
      <c r="E379" s="7"/>
      <c r="F379" s="7"/>
      <c r="G379" s="25"/>
    </row>
    <row r="380" spans="1:7" s="2" customFormat="1" ht="15.75">
      <c r="A380" s="59"/>
      <c r="B380" s="7"/>
      <c r="C380" s="59"/>
      <c r="D380" s="7"/>
      <c r="E380" s="7"/>
      <c r="F380" s="7"/>
      <c r="G380" s="25"/>
    </row>
    <row r="381" spans="1:7" s="2" customFormat="1" ht="15.75">
      <c r="A381" s="59"/>
      <c r="B381" s="7"/>
      <c r="C381" s="59"/>
      <c r="D381" s="7"/>
      <c r="E381" s="7"/>
      <c r="F381" s="7"/>
      <c r="G381" s="25"/>
    </row>
    <row r="382" spans="1:7" s="2" customFormat="1" ht="15.75">
      <c r="A382" s="59"/>
      <c r="B382" s="7"/>
      <c r="C382" s="7"/>
      <c r="D382" s="7"/>
      <c r="E382" s="7"/>
      <c r="F382" s="7"/>
      <c r="G382" s="25"/>
    </row>
    <row r="383" spans="1:7" s="2" customFormat="1" ht="15.75">
      <c r="A383" s="59"/>
      <c r="B383" s="7"/>
      <c r="C383" s="7"/>
      <c r="D383" s="7"/>
      <c r="E383" s="121"/>
      <c r="F383" s="121"/>
      <c r="G383" s="26"/>
    </row>
    <row r="384" spans="1:7" s="2" customFormat="1" ht="15.75">
      <c r="A384" s="59"/>
      <c r="B384" s="7"/>
      <c r="C384" s="7"/>
      <c r="D384" s="7"/>
      <c r="E384" s="121"/>
      <c r="F384" s="121"/>
      <c r="G384" s="26"/>
    </row>
    <row r="385" spans="1:7" s="2" customFormat="1" ht="15.75">
      <c r="A385" s="59"/>
      <c r="B385" s="7"/>
      <c r="C385" s="7"/>
      <c r="D385" s="7"/>
      <c r="E385" s="121"/>
      <c r="F385" s="121"/>
      <c r="G385" s="27"/>
    </row>
    <row r="386" spans="1:7" s="2" customFormat="1" ht="15.75">
      <c r="A386" s="59"/>
      <c r="B386" s="7"/>
      <c r="C386" s="7"/>
      <c r="D386" s="7"/>
      <c r="E386" s="121"/>
      <c r="F386" s="121"/>
      <c r="G386" s="27"/>
    </row>
    <row r="387" spans="1:7" s="2" customFormat="1" ht="15.75">
      <c r="A387" s="59"/>
      <c r="B387" s="7"/>
      <c r="C387" s="7"/>
      <c r="D387" s="7"/>
      <c r="E387" s="121"/>
      <c r="F387" s="121"/>
      <c r="G387" s="26"/>
    </row>
    <row r="388" spans="1:7" s="2" customFormat="1" ht="15.75">
      <c r="A388" s="59"/>
      <c r="B388" s="7"/>
      <c r="C388" s="7"/>
      <c r="D388" s="7"/>
      <c r="E388" s="121"/>
      <c r="F388" s="121"/>
      <c r="G388" s="26"/>
    </row>
    <row r="389" spans="1:7" s="2" customFormat="1" ht="15.75">
      <c r="A389" s="59"/>
      <c r="B389" s="7"/>
      <c r="C389" s="7"/>
      <c r="D389" s="7"/>
      <c r="E389" s="121"/>
      <c r="F389" s="121"/>
      <c r="G389" s="26"/>
    </row>
    <row r="390" spans="1:7" s="2" customFormat="1" ht="15.75">
      <c r="A390" s="59"/>
      <c r="B390" s="7"/>
      <c r="C390" s="7"/>
      <c r="D390" s="7"/>
      <c r="E390" s="121"/>
      <c r="F390" s="121"/>
      <c r="G390" s="27"/>
    </row>
    <row r="391" spans="1:7" s="2" customFormat="1" ht="15.75">
      <c r="A391" s="59"/>
      <c r="B391" s="7"/>
      <c r="C391" s="7"/>
      <c r="D391" s="7"/>
      <c r="E391" s="121"/>
      <c r="F391" s="121"/>
      <c r="G391" s="26"/>
    </row>
    <row r="392" spans="1:7" s="2" customFormat="1" ht="15.75">
      <c r="A392" s="59"/>
      <c r="B392" s="7"/>
      <c r="C392" s="7"/>
      <c r="D392" s="7"/>
      <c r="E392" s="121"/>
      <c r="F392" s="121"/>
      <c r="G392" s="26"/>
    </row>
    <row r="393" spans="1:7" s="2" customFormat="1" ht="15.75">
      <c r="A393" s="59"/>
      <c r="B393" s="7"/>
      <c r="C393" s="7"/>
      <c r="D393" s="7"/>
      <c r="E393" s="121"/>
      <c r="F393" s="121"/>
      <c r="G393" s="26"/>
    </row>
    <row r="394" spans="1:7" s="2" customFormat="1" ht="15.75">
      <c r="A394" s="59"/>
      <c r="B394" s="7"/>
      <c r="C394" s="7"/>
      <c r="D394" s="7"/>
      <c r="E394" s="121"/>
      <c r="F394" s="121"/>
      <c r="G394" s="26"/>
    </row>
    <row r="395" spans="1:7" s="2" customFormat="1" ht="15.75">
      <c r="A395" s="59"/>
      <c r="B395" s="7"/>
      <c r="C395" s="7"/>
      <c r="D395" s="7"/>
      <c r="E395" s="121"/>
      <c r="F395" s="121"/>
      <c r="G395" s="26"/>
    </row>
    <row r="396" spans="1:7" s="2" customFormat="1" ht="15.75">
      <c r="A396" s="59"/>
      <c r="B396" s="7"/>
      <c r="C396" s="7"/>
      <c r="D396" s="7"/>
      <c r="E396" s="121"/>
      <c r="F396" s="121"/>
      <c r="G396" s="26"/>
    </row>
    <row r="397" spans="1:7" s="2" customFormat="1" ht="15.75">
      <c r="A397" s="59"/>
      <c r="B397" s="7"/>
      <c r="C397" s="7"/>
      <c r="D397" s="7"/>
      <c r="E397" s="121"/>
      <c r="F397" s="121"/>
      <c r="G397" s="26"/>
    </row>
    <row r="398" spans="1:7" s="2" customFormat="1" ht="15.75">
      <c r="A398" s="59"/>
      <c r="B398" s="7"/>
      <c r="C398" s="7"/>
      <c r="D398" s="7"/>
      <c r="E398" s="121"/>
      <c r="F398" s="121"/>
      <c r="G398" s="26"/>
    </row>
    <row r="399" spans="1:7" s="2" customFormat="1" ht="15.75">
      <c r="A399" s="59"/>
      <c r="B399" s="7"/>
      <c r="C399" s="7"/>
      <c r="D399" s="7"/>
      <c r="E399" s="122"/>
      <c r="F399" s="122"/>
      <c r="G399" s="26"/>
    </row>
    <row r="400" spans="1:7" s="2" customFormat="1" ht="15.75">
      <c r="A400" s="59"/>
      <c r="B400" s="7"/>
      <c r="C400" s="7"/>
      <c r="D400" s="7"/>
      <c r="E400" s="121"/>
      <c r="F400" s="121"/>
      <c r="G400" s="26"/>
    </row>
    <row r="401" spans="1:7" s="2" customFormat="1" ht="15.75">
      <c r="A401" s="59"/>
      <c r="B401" s="7"/>
      <c r="C401" s="7"/>
      <c r="D401" s="7"/>
      <c r="E401" s="121"/>
      <c r="F401" s="121"/>
      <c r="G401" s="27"/>
    </row>
    <row r="402" spans="1:7" s="2" customFormat="1" ht="15.75">
      <c r="A402" s="59"/>
      <c r="B402" s="7"/>
      <c r="C402" s="7"/>
      <c r="D402" s="7"/>
      <c r="E402" s="121"/>
      <c r="F402" s="121"/>
      <c r="G402" s="27"/>
    </row>
    <row r="403" spans="1:7" s="2" customFormat="1" ht="15.75">
      <c r="A403" s="59"/>
      <c r="B403" s="7"/>
      <c r="C403" s="7"/>
      <c r="D403" s="7"/>
      <c r="E403" s="121"/>
      <c r="F403" s="121"/>
      <c r="G403" s="27"/>
    </row>
    <row r="404" spans="1:7" s="2" customFormat="1" ht="15.75">
      <c r="A404" s="59"/>
      <c r="B404" s="7"/>
      <c r="C404" s="7"/>
      <c r="D404" s="7"/>
      <c r="E404" s="121"/>
      <c r="F404" s="121"/>
      <c r="G404" s="27"/>
    </row>
    <row r="405" spans="1:7" s="2" customFormat="1" ht="15.75">
      <c r="A405" s="59"/>
      <c r="B405" s="7"/>
      <c r="C405" s="7"/>
      <c r="D405" s="123"/>
      <c r="E405" s="124"/>
      <c r="F405" s="124"/>
      <c r="G405" s="26"/>
    </row>
    <row r="406" spans="1:7" s="2" customFormat="1" ht="15.75">
      <c r="A406" s="59"/>
      <c r="B406" s="7"/>
      <c r="C406" s="7"/>
      <c r="D406" s="123"/>
      <c r="E406" s="124"/>
      <c r="F406" s="124"/>
      <c r="G406" s="26"/>
    </row>
    <row r="407" spans="1:7" s="2" customFormat="1" ht="15.75">
      <c r="A407" s="59"/>
      <c r="B407" s="7"/>
      <c r="C407" s="7"/>
      <c r="D407" s="123"/>
      <c r="E407" s="7"/>
      <c r="F407" s="7"/>
      <c r="G407" s="27"/>
    </row>
    <row r="408" spans="1:7" s="2" customFormat="1" ht="15.75">
      <c r="A408" s="59"/>
      <c r="B408" s="7"/>
      <c r="C408" s="7"/>
      <c r="D408" s="123"/>
      <c r="E408" s="124"/>
      <c r="F408" s="124"/>
      <c r="G408" s="26"/>
    </row>
    <row r="409" spans="1:7" s="2" customFormat="1" ht="15.75">
      <c r="A409" s="59"/>
      <c r="B409" s="7"/>
      <c r="C409" s="7"/>
      <c r="D409" s="123"/>
      <c r="E409" s="124"/>
      <c r="F409" s="124"/>
      <c r="G409" s="26"/>
    </row>
    <row r="410" spans="1:7" s="2" customFormat="1" ht="15.75">
      <c r="A410" s="59"/>
      <c r="B410" s="7"/>
      <c r="C410" s="7"/>
      <c r="D410" s="123"/>
      <c r="E410" s="124"/>
      <c r="F410" s="124"/>
      <c r="G410" s="26"/>
    </row>
    <row r="411" spans="1:7" s="2" customFormat="1" ht="15" customHeight="1">
      <c r="A411" s="59"/>
      <c r="B411" s="7"/>
      <c r="C411" s="7"/>
      <c r="D411" s="7"/>
      <c r="E411" s="121"/>
      <c r="F411" s="121"/>
      <c r="G411" s="27"/>
    </row>
    <row r="412" spans="1:7" s="2" customFormat="1" ht="15.75">
      <c r="A412" s="59"/>
      <c r="B412" s="7"/>
      <c r="C412" s="7"/>
      <c r="D412" s="39"/>
      <c r="E412" s="39"/>
      <c r="F412" s="17"/>
      <c r="G412" s="26"/>
    </row>
    <row r="413" spans="1:7" s="2" customFormat="1" ht="15.75">
      <c r="A413" s="59"/>
      <c r="B413" s="7"/>
      <c r="C413" s="7"/>
      <c r="D413" s="39"/>
      <c r="E413" s="39"/>
      <c r="F413" s="17"/>
      <c r="G413" s="26"/>
    </row>
    <row r="414" spans="1:7" s="2" customFormat="1" ht="15.75">
      <c r="A414" s="59"/>
      <c r="B414" s="7"/>
      <c r="C414" s="7"/>
      <c r="D414" s="7"/>
      <c r="E414" s="7"/>
      <c r="F414" s="7"/>
      <c r="G414" s="26"/>
    </row>
    <row r="415" spans="1:7" s="2" customFormat="1" ht="15.75">
      <c r="A415" s="59"/>
      <c r="B415" s="7"/>
      <c r="C415" s="7"/>
      <c r="D415" s="7"/>
      <c r="E415" s="7"/>
      <c r="F415" s="7"/>
      <c r="G415" s="119"/>
    </row>
    <row r="416" spans="1:7" s="2" customFormat="1" ht="15.75">
      <c r="A416" s="59"/>
      <c r="B416" s="7"/>
      <c r="C416" s="7"/>
      <c r="D416" s="7"/>
      <c r="E416" s="7"/>
      <c r="F416" s="7"/>
      <c r="G416" s="119"/>
    </row>
    <row r="417" spans="1:7" s="2" customFormat="1" ht="15.75">
      <c r="A417" s="59"/>
      <c r="B417" s="7"/>
      <c r="C417" s="7"/>
      <c r="D417" s="39"/>
      <c r="E417" s="39"/>
      <c r="F417" s="17"/>
      <c r="G417" s="125"/>
    </row>
    <row r="418" spans="1:7" s="2" customFormat="1" ht="15.75">
      <c r="A418" s="59"/>
      <c r="B418" s="7"/>
      <c r="C418" s="7"/>
      <c r="D418" s="16"/>
      <c r="E418" s="16"/>
      <c r="F418" s="7"/>
      <c r="G418" s="119"/>
    </row>
    <row r="419" spans="1:7" s="2" customFormat="1" ht="15.75">
      <c r="A419" s="59"/>
      <c r="B419" s="7"/>
      <c r="C419" s="7"/>
      <c r="D419" s="7"/>
      <c r="E419" s="7"/>
      <c r="F419" s="7"/>
      <c r="G419" s="119"/>
    </row>
    <row r="420" spans="1:7" s="2" customFormat="1" ht="15.75">
      <c r="A420" s="59"/>
      <c r="B420" s="7"/>
      <c r="C420" s="7"/>
      <c r="D420" s="7"/>
      <c r="E420" s="7"/>
      <c r="F420" s="7"/>
      <c r="G420" s="119"/>
    </row>
    <row r="421" spans="1:7" s="2" customFormat="1" ht="15.75">
      <c r="A421" s="59"/>
      <c r="B421" s="7"/>
      <c r="C421" s="7"/>
      <c r="D421" s="7"/>
      <c r="E421" s="7"/>
      <c r="F421" s="7"/>
      <c r="G421" s="119"/>
    </row>
    <row r="422" spans="1:7" s="2" customFormat="1" ht="15.75">
      <c r="A422" s="59"/>
      <c r="B422" s="7"/>
      <c r="C422" s="7"/>
      <c r="D422" s="7"/>
      <c r="E422" s="7"/>
      <c r="F422" s="7"/>
      <c r="G422" s="26"/>
    </row>
    <row r="423" spans="1:7" s="2" customFormat="1" ht="15.75">
      <c r="A423" s="59"/>
      <c r="B423" s="7"/>
      <c r="C423" s="7"/>
      <c r="D423" s="7"/>
      <c r="E423" s="7"/>
      <c r="F423" s="7"/>
      <c r="G423" s="26"/>
    </row>
    <row r="424" spans="1:7" s="2" customFormat="1" ht="15.75">
      <c r="A424" s="59"/>
      <c r="B424" s="7"/>
      <c r="C424" s="7"/>
      <c r="D424" s="7"/>
      <c r="E424" s="7"/>
      <c r="F424" s="7"/>
      <c r="G424" s="26"/>
    </row>
    <row r="425" spans="1:7" s="12" customFormat="1" ht="15.75">
      <c r="A425" s="59"/>
      <c r="B425" s="126"/>
      <c r="C425" s="40"/>
      <c r="D425" s="40"/>
      <c r="E425" s="40"/>
      <c r="F425" s="40"/>
      <c r="G425" s="28"/>
    </row>
    <row r="426" spans="1:7" s="2" customFormat="1" ht="15.75">
      <c r="A426" s="59"/>
      <c r="B426" s="7"/>
      <c r="C426" s="7"/>
      <c r="D426" s="7"/>
      <c r="E426" s="7"/>
      <c r="F426" s="7"/>
      <c r="G426" s="19"/>
    </row>
    <row r="427" spans="1:7" s="2" customFormat="1" ht="15.75">
      <c r="A427" s="59"/>
      <c r="B427" s="7"/>
      <c r="C427" s="7"/>
      <c r="D427" s="7"/>
      <c r="E427" s="7"/>
      <c r="F427" s="7"/>
      <c r="G427" s="19"/>
    </row>
    <row r="428" spans="1:7" s="2" customFormat="1" ht="15.75">
      <c r="A428" s="59"/>
      <c r="B428" s="7"/>
      <c r="C428" s="7"/>
      <c r="D428" s="7"/>
      <c r="E428" s="7"/>
      <c r="F428" s="7"/>
      <c r="G428" s="19"/>
    </row>
    <row r="429" spans="1:7" s="2" customFormat="1" ht="15.75">
      <c r="A429" s="59"/>
      <c r="B429" s="7"/>
      <c r="C429" s="7"/>
      <c r="D429" s="7"/>
      <c r="E429" s="7"/>
      <c r="F429" s="7"/>
      <c r="G429" s="19"/>
    </row>
    <row r="430" spans="1:7" s="2" customFormat="1" ht="15.75">
      <c r="A430" s="59"/>
      <c r="B430" s="7"/>
      <c r="C430" s="7"/>
      <c r="D430" s="7"/>
      <c r="E430" s="7"/>
      <c r="F430" s="7"/>
      <c r="G430" s="19"/>
    </row>
    <row r="431" spans="1:7" s="2" customFormat="1" ht="15.75">
      <c r="A431" s="59"/>
      <c r="B431" s="7"/>
      <c r="C431" s="7"/>
      <c r="D431" s="7"/>
      <c r="E431" s="7"/>
      <c r="F431" s="7"/>
      <c r="G431" s="19"/>
    </row>
    <row r="432" spans="1:7" s="2" customFormat="1" ht="15.75">
      <c r="A432" s="59"/>
      <c r="B432" s="7"/>
      <c r="C432" s="59"/>
      <c r="D432" s="59"/>
      <c r="E432" s="7"/>
      <c r="F432" s="7"/>
      <c r="G432" s="19"/>
    </row>
    <row r="433" spans="1:7" s="2" customFormat="1" ht="15.75">
      <c r="A433" s="59"/>
      <c r="B433" s="7"/>
      <c r="C433" s="59"/>
      <c r="D433" s="500"/>
      <c r="E433" s="500"/>
      <c r="F433" s="7"/>
      <c r="G433" s="19"/>
    </row>
    <row r="434" spans="1:7" s="2" customFormat="1" ht="15.75">
      <c r="A434" s="59"/>
      <c r="B434" s="7"/>
      <c r="C434" s="7"/>
      <c r="D434" s="7"/>
      <c r="E434" s="7"/>
      <c r="F434" s="7"/>
      <c r="G434" s="19"/>
    </row>
    <row r="435" spans="1:7" s="2" customFormat="1" ht="15.75">
      <c r="A435" s="59"/>
      <c r="B435" s="7"/>
      <c r="C435" s="7"/>
      <c r="D435" s="7"/>
      <c r="E435" s="121"/>
      <c r="F435" s="121"/>
      <c r="G435" s="19"/>
    </row>
    <row r="436" spans="1:7" s="2" customFormat="1" ht="15.75">
      <c r="A436" s="59"/>
      <c r="B436" s="7"/>
      <c r="C436" s="7"/>
      <c r="D436" s="7"/>
      <c r="E436" s="121"/>
      <c r="F436" s="121"/>
      <c r="G436" s="19"/>
    </row>
    <row r="437" spans="1:7" s="2" customFormat="1" ht="15.75">
      <c r="A437" s="59"/>
      <c r="B437" s="7"/>
      <c r="C437" s="7"/>
      <c r="D437" s="7"/>
      <c r="E437" s="121"/>
      <c r="F437" s="121"/>
      <c r="G437" s="19"/>
    </row>
    <row r="438" spans="1:7" s="2" customFormat="1" ht="15.75">
      <c r="A438" s="59"/>
      <c r="B438" s="7"/>
      <c r="C438" s="7"/>
      <c r="D438" s="7"/>
      <c r="E438" s="121"/>
      <c r="F438" s="121"/>
      <c r="G438" s="29"/>
    </row>
    <row r="439" spans="1:7" s="2" customFormat="1" ht="15.75">
      <c r="A439" s="59"/>
      <c r="B439" s="7"/>
      <c r="C439" s="7"/>
      <c r="D439" s="7"/>
      <c r="E439" s="121"/>
      <c r="F439" s="121"/>
      <c r="G439" s="29"/>
    </row>
    <row r="440" spans="1:7" s="2" customFormat="1" ht="15.75">
      <c r="A440" s="59"/>
      <c r="B440" s="7"/>
      <c r="C440" s="7"/>
      <c r="D440" s="7"/>
      <c r="E440" s="121"/>
      <c r="F440" s="121"/>
      <c r="G440" s="29"/>
    </row>
    <row r="441" spans="1:7" s="2" customFormat="1" ht="15.75">
      <c r="A441" s="59"/>
      <c r="B441" s="7"/>
      <c r="C441" s="7"/>
      <c r="D441" s="7"/>
      <c r="E441" s="121"/>
      <c r="F441" s="121"/>
      <c r="G441" s="19"/>
    </row>
    <row r="442" spans="1:7" s="2" customFormat="1" ht="15.75">
      <c r="A442" s="59"/>
      <c r="B442" s="7"/>
      <c r="C442" s="7"/>
      <c r="D442" s="7"/>
      <c r="E442" s="121"/>
      <c r="F442" s="121"/>
      <c r="G442" s="19"/>
    </row>
    <row r="443" spans="1:7" s="2" customFormat="1" ht="15.75">
      <c r="A443" s="59"/>
      <c r="B443" s="7"/>
      <c r="C443" s="7"/>
      <c r="D443" s="7"/>
      <c r="E443" s="121"/>
      <c r="F443" s="121"/>
      <c r="G443" s="19"/>
    </row>
    <row r="444" spans="1:7" s="2" customFormat="1" ht="15.75">
      <c r="A444" s="59"/>
      <c r="B444" s="7"/>
      <c r="C444" s="7"/>
      <c r="D444" s="7"/>
      <c r="E444" s="121"/>
      <c r="F444" s="121"/>
      <c r="G444" s="19"/>
    </row>
    <row r="445" spans="1:7" s="2" customFormat="1" ht="15.75">
      <c r="A445" s="59"/>
      <c r="B445" s="7"/>
      <c r="C445" s="7"/>
      <c r="D445" s="7"/>
      <c r="E445" s="121"/>
      <c r="F445" s="121"/>
      <c r="G445" s="19"/>
    </row>
    <row r="446" spans="1:7" s="2" customFormat="1" ht="15.75">
      <c r="A446" s="59"/>
      <c r="B446" s="7"/>
      <c r="C446" s="7"/>
      <c r="D446" s="7"/>
      <c r="E446" s="121"/>
      <c r="F446" s="121"/>
      <c r="G446" s="29"/>
    </row>
    <row r="447" spans="1:7" s="2" customFormat="1" ht="15.75">
      <c r="A447" s="59"/>
      <c r="B447" s="7"/>
      <c r="C447" s="7"/>
      <c r="D447" s="7"/>
      <c r="E447" s="121"/>
      <c r="F447" s="121"/>
      <c r="G447" s="29"/>
    </row>
    <row r="448" spans="1:7" s="2" customFormat="1" ht="15.75">
      <c r="A448" s="59"/>
      <c r="B448" s="7"/>
      <c r="C448" s="7"/>
      <c r="D448" s="7"/>
      <c r="E448" s="121"/>
      <c r="F448" s="121"/>
      <c r="G448" s="19"/>
    </row>
    <row r="449" spans="1:7" s="2" customFormat="1" ht="15.75">
      <c r="A449" s="59"/>
      <c r="B449" s="7"/>
      <c r="C449" s="7"/>
      <c r="D449" s="7"/>
      <c r="E449" s="121"/>
      <c r="F449" s="121"/>
      <c r="G449" s="19"/>
    </row>
    <row r="450" spans="1:7" s="2" customFormat="1" ht="15.75">
      <c r="A450" s="59"/>
      <c r="B450" s="7"/>
      <c r="C450" s="7"/>
      <c r="D450" s="7"/>
      <c r="E450" s="121"/>
      <c r="F450" s="121"/>
      <c r="G450" s="19"/>
    </row>
    <row r="451" spans="1:7" s="2" customFormat="1" ht="15.75">
      <c r="A451" s="59"/>
      <c r="B451" s="7"/>
      <c r="C451" s="7"/>
      <c r="D451" s="7"/>
      <c r="E451" s="121"/>
      <c r="F451" s="121"/>
      <c r="G451" s="19"/>
    </row>
    <row r="452" spans="1:7" s="2" customFormat="1" ht="15.75">
      <c r="A452" s="59"/>
      <c r="B452" s="7"/>
      <c r="C452" s="7"/>
      <c r="D452" s="7"/>
      <c r="E452" s="121"/>
      <c r="F452" s="121"/>
      <c r="G452" s="19"/>
    </row>
    <row r="453" spans="1:7" s="2" customFormat="1" ht="15.75">
      <c r="A453" s="59"/>
      <c r="B453" s="7"/>
      <c r="C453" s="7"/>
      <c r="D453" s="7"/>
      <c r="E453" s="121"/>
      <c r="F453" s="121"/>
      <c r="G453" s="19"/>
    </row>
    <row r="454" spans="1:7" s="2" customFormat="1" ht="15.75">
      <c r="A454" s="59"/>
      <c r="B454" s="7"/>
      <c r="C454" s="7"/>
      <c r="D454" s="123"/>
      <c r="E454" s="7"/>
      <c r="F454" s="7"/>
      <c r="G454" s="29"/>
    </row>
    <row r="455" spans="1:7" s="2" customFormat="1" ht="15.75">
      <c r="A455" s="59"/>
      <c r="B455" s="7"/>
      <c r="C455" s="7"/>
      <c r="D455" s="123"/>
      <c r="E455" s="124"/>
      <c r="F455" s="124"/>
      <c r="G455" s="19"/>
    </row>
    <row r="456" spans="1:7" s="2" customFormat="1" ht="15.75">
      <c r="A456" s="59"/>
      <c r="B456" s="7"/>
      <c r="C456" s="7"/>
      <c r="D456" s="123"/>
      <c r="E456" s="124"/>
      <c r="F456" s="124"/>
      <c r="G456" s="19"/>
    </row>
    <row r="457" spans="1:7" s="2" customFormat="1" ht="15.75">
      <c r="A457" s="59"/>
      <c r="B457" s="7"/>
      <c r="C457" s="7"/>
      <c r="D457" s="123"/>
      <c r="E457" s="124"/>
      <c r="F457" s="124"/>
      <c r="G457" s="19"/>
    </row>
    <row r="458" spans="1:7" s="2" customFormat="1" ht="15.75">
      <c r="A458" s="59"/>
      <c r="B458" s="7"/>
      <c r="C458" s="7"/>
      <c r="D458" s="7"/>
      <c r="E458" s="121"/>
      <c r="F458" s="121"/>
      <c r="G458" s="19"/>
    </row>
    <row r="459" spans="1:7" s="2" customFormat="1" ht="15.75">
      <c r="A459" s="59"/>
      <c r="B459" s="7"/>
      <c r="C459" s="7"/>
      <c r="D459" s="7"/>
      <c r="E459" s="121"/>
      <c r="F459" s="121"/>
      <c r="G459" s="19"/>
    </row>
    <row r="460" spans="1:7" s="9" customFormat="1" ht="15.75">
      <c r="A460" s="61"/>
      <c r="B460" s="40"/>
      <c r="C460" s="40"/>
      <c r="D460" s="40"/>
      <c r="E460" s="127"/>
      <c r="F460" s="127"/>
      <c r="G460" s="23"/>
    </row>
    <row r="461" spans="1:7" s="2" customFormat="1" ht="15.75">
      <c r="A461" s="59"/>
      <c r="B461" s="7"/>
      <c r="C461" s="7"/>
      <c r="D461" s="7"/>
      <c r="E461" s="121"/>
      <c r="F461" s="121"/>
      <c r="G461" s="25"/>
    </row>
    <row r="462" spans="1:7" s="2" customFormat="1" ht="15.75">
      <c r="A462" s="59"/>
      <c r="B462" s="7"/>
      <c r="C462" s="7"/>
      <c r="D462" s="7"/>
      <c r="E462" s="121"/>
      <c r="F462" s="121"/>
      <c r="G462" s="25"/>
    </row>
    <row r="463" spans="1:7" s="2" customFormat="1" ht="15.75">
      <c r="A463" s="59"/>
      <c r="B463" s="7"/>
      <c r="C463" s="7"/>
      <c r="D463" s="7"/>
      <c r="E463" s="121"/>
      <c r="F463" s="121"/>
      <c r="G463" s="26"/>
    </row>
    <row r="464" spans="1:7" s="2" customFormat="1" ht="15.75">
      <c r="A464" s="59"/>
      <c r="B464" s="7"/>
      <c r="C464" s="7"/>
      <c r="D464" s="7"/>
      <c r="E464" s="121"/>
      <c r="F464" s="121"/>
      <c r="G464" s="26"/>
    </row>
    <row r="465" spans="1:7" s="2" customFormat="1" ht="15.75">
      <c r="A465" s="59"/>
      <c r="B465" s="7"/>
      <c r="C465" s="7"/>
      <c r="D465" s="7"/>
      <c r="E465" s="121"/>
      <c r="F465" s="121"/>
      <c r="G465" s="26"/>
    </row>
    <row r="466" spans="1:7" s="2" customFormat="1" ht="15.75">
      <c r="A466" s="59"/>
      <c r="B466" s="7"/>
      <c r="C466" s="7"/>
      <c r="D466" s="7"/>
      <c r="E466" s="121"/>
      <c r="F466" s="121"/>
      <c r="G466" s="26"/>
    </row>
    <row r="467" spans="1:7" s="2" customFormat="1" ht="15.75">
      <c r="A467" s="59"/>
      <c r="B467" s="7"/>
      <c r="C467" s="7"/>
      <c r="D467" s="7"/>
      <c r="E467" s="121"/>
      <c r="F467" s="121"/>
      <c r="G467" s="25"/>
    </row>
    <row r="468" spans="1:7" s="2" customFormat="1" ht="15.75">
      <c r="A468" s="59"/>
      <c r="B468" s="7"/>
      <c r="C468" s="7"/>
      <c r="D468" s="7"/>
      <c r="E468" s="121"/>
      <c r="F468" s="121"/>
      <c r="G468" s="26"/>
    </row>
    <row r="469" spans="1:7" s="2" customFormat="1" ht="15.75">
      <c r="A469" s="59"/>
      <c r="B469" s="7"/>
      <c r="C469" s="7"/>
      <c r="D469" s="7"/>
      <c r="E469" s="121"/>
      <c r="F469" s="121"/>
      <c r="G469" s="26"/>
    </row>
    <row r="470" spans="1:7" s="2" customFormat="1" ht="15.75">
      <c r="A470" s="59"/>
      <c r="B470" s="7"/>
      <c r="C470" s="7"/>
      <c r="D470" s="7"/>
      <c r="E470" s="121"/>
      <c r="F470" s="121"/>
      <c r="G470" s="26"/>
    </row>
    <row r="471" spans="1:7" s="2" customFormat="1" ht="15.75">
      <c r="A471" s="59"/>
      <c r="B471" s="126"/>
      <c r="C471" s="40"/>
      <c r="D471" s="40"/>
      <c r="E471" s="40"/>
      <c r="F471" s="40"/>
      <c r="G471" s="23"/>
    </row>
    <row r="472" spans="1:7" ht="15.75">
      <c r="A472" s="59"/>
      <c r="B472" s="7"/>
      <c r="C472" s="7"/>
      <c r="D472" s="7"/>
      <c r="E472" s="7"/>
      <c r="F472" s="7"/>
      <c r="G472" s="25"/>
    </row>
    <row r="473" spans="1:7" ht="15.75">
      <c r="A473" s="59"/>
      <c r="B473" s="7"/>
      <c r="C473" s="7"/>
      <c r="D473" s="16"/>
      <c r="E473" s="16"/>
      <c r="F473" s="7"/>
      <c r="G473" s="26"/>
    </row>
    <row r="474" spans="1:7" ht="15.75">
      <c r="A474" s="59"/>
      <c r="B474" s="7"/>
      <c r="C474" s="7"/>
      <c r="D474" s="7"/>
      <c r="E474" s="7"/>
      <c r="F474" s="7"/>
      <c r="G474" s="26"/>
    </row>
    <row r="475" spans="1:7" ht="15.75">
      <c r="A475" s="59"/>
      <c r="B475" s="7"/>
      <c r="C475" s="7"/>
      <c r="D475" s="7"/>
      <c r="E475" s="7"/>
      <c r="F475" s="7"/>
      <c r="G475" s="26"/>
    </row>
    <row r="476" spans="1:7" ht="15.75">
      <c r="A476" s="59"/>
      <c r="B476" s="7"/>
      <c r="C476" s="7"/>
      <c r="D476" s="7"/>
      <c r="E476" s="7"/>
      <c r="F476" s="7"/>
      <c r="G476" s="31"/>
    </row>
    <row r="477" spans="1:7" ht="15.75">
      <c r="A477" s="59"/>
      <c r="B477" s="7"/>
      <c r="C477" s="7"/>
      <c r="D477" s="7"/>
      <c r="E477" s="7"/>
      <c r="F477" s="7"/>
      <c r="G477" s="31"/>
    </row>
    <row r="478" spans="1:7" ht="15.75">
      <c r="A478" s="59"/>
      <c r="B478" s="7"/>
      <c r="C478" s="7"/>
      <c r="D478" s="7"/>
      <c r="E478" s="7"/>
      <c r="F478" s="7"/>
      <c r="G478" s="26"/>
    </row>
    <row r="479" spans="1:7" ht="15.75">
      <c r="A479" s="59"/>
      <c r="B479" s="7"/>
      <c r="C479" s="7"/>
      <c r="D479" s="7"/>
      <c r="E479" s="7"/>
      <c r="F479" s="7"/>
      <c r="G479" s="26"/>
    </row>
    <row r="480" spans="1:7" ht="15.75">
      <c r="A480" s="59"/>
      <c r="B480" s="7"/>
      <c r="C480" s="7"/>
      <c r="D480" s="7"/>
      <c r="E480" s="7"/>
      <c r="F480" s="7"/>
      <c r="G480" s="26"/>
    </row>
    <row r="481" spans="1:7" ht="15.75">
      <c r="A481" s="59"/>
      <c r="B481" s="7"/>
      <c r="C481" s="7"/>
      <c r="D481" s="7"/>
      <c r="E481" s="7"/>
      <c r="F481" s="7"/>
      <c r="G481" s="26"/>
    </row>
    <row r="482" spans="1:7" ht="15.75">
      <c r="A482" s="59"/>
      <c r="B482" s="126"/>
      <c r="C482" s="40"/>
      <c r="D482" s="40"/>
      <c r="E482" s="40"/>
      <c r="F482" s="40"/>
      <c r="G482" s="23"/>
    </row>
    <row r="483" spans="1:7" ht="15.75">
      <c r="A483" s="59"/>
      <c r="B483" s="126"/>
      <c r="C483" s="7"/>
      <c r="D483" s="7"/>
      <c r="E483" s="121"/>
      <c r="F483" s="7"/>
      <c r="G483" s="25"/>
    </row>
    <row r="484" spans="1:7" ht="15.75">
      <c r="A484" s="59"/>
      <c r="B484" s="126"/>
      <c r="C484" s="7"/>
      <c r="D484" s="7"/>
      <c r="E484" s="121"/>
      <c r="F484" s="7"/>
      <c r="G484" s="26"/>
    </row>
    <row r="485" spans="1:7" ht="15.75">
      <c r="A485" s="59"/>
      <c r="B485" s="126"/>
      <c r="C485" s="7"/>
      <c r="D485" s="7"/>
      <c r="E485" s="121"/>
      <c r="F485" s="7"/>
      <c r="G485" s="26"/>
    </row>
    <row r="486" spans="1:7" ht="15.75">
      <c r="A486" s="59"/>
      <c r="B486" s="7"/>
      <c r="C486" s="7"/>
      <c r="D486" s="7"/>
      <c r="E486" s="7"/>
      <c r="F486" s="7"/>
      <c r="G486" s="25"/>
    </row>
    <row r="487" spans="1:7" ht="15.75">
      <c r="A487" s="59"/>
      <c r="B487" s="7"/>
      <c r="C487" s="7"/>
      <c r="D487" s="7"/>
      <c r="E487" s="7"/>
      <c r="F487" s="7"/>
      <c r="G487" s="25"/>
    </row>
    <row r="488" spans="1:7" ht="15.75">
      <c r="A488" s="59"/>
      <c r="B488" s="7"/>
      <c r="C488" s="7"/>
      <c r="D488" s="7"/>
      <c r="E488" s="7"/>
      <c r="F488" s="7"/>
      <c r="G488" s="26"/>
    </row>
    <row r="489" spans="1:7" ht="15.75">
      <c r="A489" s="59"/>
      <c r="B489" s="7"/>
      <c r="C489" s="7"/>
      <c r="D489" s="7"/>
      <c r="E489" s="123"/>
      <c r="F489" s="123"/>
      <c r="G489" s="31"/>
    </row>
    <row r="490" spans="1:7" ht="15.75">
      <c r="A490" s="59"/>
      <c r="B490" s="7"/>
      <c r="C490" s="7"/>
      <c r="D490" s="7"/>
      <c r="E490" s="7"/>
      <c r="F490" s="7"/>
      <c r="G490" s="26"/>
    </row>
    <row r="491" spans="1:7" s="9" customFormat="1" ht="15.75">
      <c r="A491" s="61"/>
      <c r="B491" s="40"/>
      <c r="C491" s="40"/>
      <c r="D491" s="40"/>
      <c r="E491" s="40"/>
      <c r="F491" s="40"/>
      <c r="G491" s="32"/>
    </row>
    <row r="492" spans="1:7" ht="15.75">
      <c r="A492" s="59"/>
      <c r="B492" s="7"/>
      <c r="C492" s="39"/>
      <c r="D492" s="39"/>
      <c r="E492" s="39"/>
      <c r="F492" s="17"/>
      <c r="G492" s="26"/>
    </row>
    <row r="493" spans="1:7" s="2" customFormat="1" ht="15.75">
      <c r="A493" s="59"/>
      <c r="B493" s="7"/>
      <c r="C493" s="7"/>
      <c r="D493" s="7"/>
      <c r="E493" s="7"/>
      <c r="F493" s="7"/>
      <c r="G493" s="25"/>
    </row>
    <row r="494" spans="1:7" s="2" customFormat="1" ht="15.75">
      <c r="A494" s="59"/>
      <c r="B494" s="7"/>
      <c r="C494" s="7"/>
      <c r="D494" s="7"/>
      <c r="E494" s="121"/>
      <c r="F494" s="121"/>
      <c r="G494" s="22"/>
    </row>
    <row r="495" spans="1:7" s="2" customFormat="1" ht="15.75">
      <c r="A495" s="59"/>
      <c r="B495" s="7"/>
      <c r="C495" s="7"/>
      <c r="D495" s="7"/>
      <c r="E495" s="121"/>
      <c r="F495" s="121"/>
      <c r="G495" s="26"/>
    </row>
    <row r="496" spans="1:7" s="2" customFormat="1" ht="15.75">
      <c r="A496" s="59"/>
      <c r="B496" s="7"/>
      <c r="C496" s="7"/>
      <c r="D496" s="7"/>
      <c r="E496" s="121"/>
      <c r="F496" s="121"/>
      <c r="G496" s="26"/>
    </row>
    <row r="497" spans="1:7" s="2" customFormat="1" ht="15.75">
      <c r="A497" s="59"/>
      <c r="B497" s="7"/>
      <c r="C497" s="7"/>
      <c r="D497" s="7"/>
      <c r="E497" s="7"/>
      <c r="F497" s="7"/>
      <c r="G497" s="25"/>
    </row>
    <row r="498" spans="1:7" s="2" customFormat="1" ht="15.75">
      <c r="A498" s="59"/>
      <c r="B498" s="7"/>
      <c r="C498" s="7"/>
      <c r="D498" s="7"/>
      <c r="E498" s="7"/>
      <c r="F498" s="7"/>
      <c r="G498" s="25"/>
    </row>
    <row r="499" spans="1:7" s="2" customFormat="1" ht="15.75">
      <c r="A499" s="59"/>
      <c r="B499" s="7"/>
      <c r="C499" s="7"/>
      <c r="D499" s="7"/>
      <c r="E499" s="7"/>
      <c r="F499" s="7"/>
      <c r="G499" s="25"/>
    </row>
    <row r="500" spans="1:7" s="2" customFormat="1" ht="15.75">
      <c r="A500" s="59"/>
      <c r="B500" s="7"/>
      <c r="C500" s="7"/>
      <c r="D500" s="7"/>
      <c r="E500" s="7"/>
      <c r="F500" s="7"/>
      <c r="G500" s="26"/>
    </row>
    <row r="501" spans="1:7" s="2" customFormat="1" ht="15.75">
      <c r="A501" s="59"/>
      <c r="B501" s="7"/>
      <c r="C501" s="7"/>
      <c r="D501" s="7"/>
      <c r="E501" s="123"/>
      <c r="F501" s="123"/>
      <c r="G501" s="31"/>
    </row>
    <row r="502" spans="1:7" s="2" customFormat="1" ht="15.75">
      <c r="A502" s="59"/>
      <c r="B502" s="7"/>
      <c r="C502" s="7"/>
      <c r="D502" s="7"/>
      <c r="E502" s="123"/>
      <c r="F502" s="123"/>
      <c r="G502" s="31"/>
    </row>
    <row r="503" spans="1:7" s="2" customFormat="1" ht="15.75">
      <c r="A503" s="59"/>
      <c r="B503" s="7"/>
      <c r="C503" s="7"/>
      <c r="D503" s="7"/>
      <c r="E503" s="7"/>
      <c r="F503" s="7"/>
      <c r="G503" s="26"/>
    </row>
    <row r="504" spans="1:7" s="2" customFormat="1" ht="18" customHeight="1">
      <c r="A504" s="59"/>
      <c r="B504" s="7"/>
      <c r="C504" s="17"/>
      <c r="D504" s="17"/>
      <c r="E504" s="17"/>
      <c r="F504" s="17"/>
      <c r="G504" s="26"/>
    </row>
    <row r="505" spans="1:7" s="2" customFormat="1" ht="15.75">
      <c r="A505" s="59"/>
      <c r="B505" s="126"/>
      <c r="C505" s="40"/>
      <c r="D505" s="40"/>
      <c r="E505" s="40"/>
      <c r="F505" s="40"/>
      <c r="G505" s="23"/>
    </row>
    <row r="506" spans="1:7" s="2" customFormat="1" ht="15.75">
      <c r="A506" s="59"/>
      <c r="B506" s="7"/>
      <c r="C506" s="7"/>
      <c r="D506" s="7"/>
      <c r="E506" s="7"/>
      <c r="F506" s="7"/>
      <c r="G506" s="25"/>
    </row>
    <row r="507" spans="1:7" s="2" customFormat="1" ht="15.75">
      <c r="A507" s="59"/>
      <c r="B507" s="7"/>
      <c r="C507" s="7"/>
      <c r="D507" s="7"/>
      <c r="E507" s="7"/>
      <c r="F507" s="7"/>
      <c r="G507" s="26"/>
    </row>
    <row r="508" spans="1:7" s="2" customFormat="1" ht="15.75">
      <c r="A508" s="59"/>
      <c r="B508" s="7"/>
      <c r="C508" s="7"/>
      <c r="D508" s="16"/>
      <c r="E508" s="16"/>
      <c r="F508" s="7"/>
      <c r="G508" s="26"/>
    </row>
    <row r="509" spans="1:7" s="2" customFormat="1" ht="15.75">
      <c r="A509" s="59"/>
      <c r="B509" s="7"/>
      <c r="C509" s="7"/>
      <c r="D509" s="7"/>
      <c r="E509" s="7"/>
      <c r="F509" s="7"/>
      <c r="G509" s="26"/>
    </row>
    <row r="510" spans="1:7" s="2" customFormat="1" ht="15.75">
      <c r="A510" s="59"/>
      <c r="B510" s="7"/>
      <c r="C510" s="7"/>
      <c r="D510" s="7"/>
      <c r="E510" s="7"/>
      <c r="F510" s="7"/>
      <c r="G510" s="26"/>
    </row>
    <row r="511" spans="1:7" s="2" customFormat="1" ht="15.75">
      <c r="A511" s="59"/>
      <c r="B511" s="7"/>
      <c r="C511" s="59"/>
      <c r="D511" s="59"/>
      <c r="E511" s="7"/>
      <c r="F511" s="7"/>
      <c r="G511" s="25"/>
    </row>
    <row r="512" spans="1:7" s="2" customFormat="1" ht="15.75">
      <c r="A512" s="59"/>
      <c r="B512" s="7"/>
      <c r="C512" s="59"/>
      <c r="D512" s="16"/>
      <c r="E512" s="16"/>
      <c r="F512" s="7"/>
      <c r="G512" s="25"/>
    </row>
    <row r="513" spans="1:7" s="2" customFormat="1" ht="15.75">
      <c r="A513" s="59"/>
      <c r="B513" s="7"/>
      <c r="C513" s="7"/>
      <c r="D513" s="7"/>
      <c r="E513" s="7"/>
      <c r="F513" s="7"/>
      <c r="G513" s="25"/>
    </row>
    <row r="514" spans="1:7" s="2" customFormat="1" ht="15.75">
      <c r="A514" s="59"/>
      <c r="B514" s="7"/>
      <c r="C514" s="7"/>
      <c r="D514" s="7"/>
      <c r="E514" s="7"/>
      <c r="F514" s="7"/>
      <c r="G514" s="25"/>
    </row>
    <row r="515" spans="1:7" s="2" customFormat="1" ht="15.75">
      <c r="A515" s="59"/>
      <c r="B515" s="7"/>
      <c r="C515" s="7"/>
      <c r="D515" s="7"/>
      <c r="E515" s="7"/>
      <c r="F515" s="7"/>
      <c r="G515" s="25"/>
    </row>
    <row r="516" spans="1:7" s="2" customFormat="1" ht="15.75">
      <c r="A516" s="59"/>
      <c r="B516" s="7"/>
      <c r="C516" s="7"/>
      <c r="D516" s="7"/>
      <c r="E516" s="124"/>
      <c r="F516" s="124"/>
      <c r="G516" s="26"/>
    </row>
    <row r="517" spans="1:7" s="2" customFormat="1" ht="15.75">
      <c r="A517" s="59"/>
      <c r="B517" s="7"/>
      <c r="C517" s="7"/>
      <c r="D517" s="7"/>
      <c r="E517" s="124"/>
      <c r="F517" s="124"/>
      <c r="G517" s="26"/>
    </row>
    <row r="518" spans="1:7" s="2" customFormat="1" ht="15.75">
      <c r="A518" s="59"/>
      <c r="B518" s="7"/>
      <c r="C518" s="7"/>
      <c r="D518" s="7"/>
      <c r="E518" s="124"/>
      <c r="F518" s="124"/>
      <c r="G518" s="26"/>
    </row>
    <row r="519" spans="1:7" s="2" customFormat="1" ht="15.75">
      <c r="A519" s="59"/>
      <c r="B519" s="7"/>
      <c r="C519" s="7"/>
      <c r="D519" s="7"/>
      <c r="E519" s="124"/>
      <c r="F519" s="124"/>
      <c r="G519" s="26"/>
    </row>
    <row r="520" spans="1:7" s="2" customFormat="1" ht="15.75">
      <c r="A520" s="59"/>
      <c r="B520" s="7"/>
      <c r="C520" s="7"/>
      <c r="D520" s="7"/>
      <c r="E520" s="7"/>
      <c r="F520" s="7"/>
      <c r="G520" s="25"/>
    </row>
    <row r="521" spans="1:7" s="2" customFormat="1" ht="15.75">
      <c r="A521" s="59"/>
      <c r="B521" s="7"/>
      <c r="C521" s="7"/>
      <c r="D521" s="7"/>
      <c r="E521" s="7"/>
      <c r="F521" s="7"/>
      <c r="G521" s="25"/>
    </row>
    <row r="522" spans="1:7" s="2" customFormat="1" ht="15.75">
      <c r="A522" s="59"/>
      <c r="B522" s="7"/>
      <c r="C522" s="7"/>
      <c r="D522" s="7"/>
      <c r="E522" s="124"/>
      <c r="F522" s="124"/>
      <c r="G522" s="26"/>
    </row>
    <row r="523" spans="1:7" s="2" customFormat="1" ht="15.75">
      <c r="A523" s="59"/>
      <c r="B523" s="7"/>
      <c r="C523" s="7"/>
      <c r="D523" s="7"/>
      <c r="E523" s="124"/>
      <c r="F523" s="124"/>
      <c r="G523" s="26"/>
    </row>
    <row r="524" spans="1:7" s="2" customFormat="1" ht="15.75">
      <c r="A524" s="59"/>
      <c r="B524" s="7"/>
      <c r="C524" s="7"/>
      <c r="D524" s="124"/>
      <c r="E524" s="123"/>
      <c r="F524" s="123"/>
      <c r="G524" s="26"/>
    </row>
    <row r="525" spans="1:7" s="2" customFormat="1" ht="15.75">
      <c r="A525" s="59"/>
      <c r="B525" s="7"/>
      <c r="C525" s="7"/>
      <c r="D525" s="124"/>
      <c r="E525" s="123"/>
      <c r="F525" s="123"/>
      <c r="G525" s="26"/>
    </row>
    <row r="526" spans="1:7" s="2" customFormat="1" ht="15.75">
      <c r="A526" s="59"/>
      <c r="B526" s="7"/>
      <c r="C526" s="7"/>
      <c r="D526" s="123"/>
      <c r="E526" s="124"/>
      <c r="F526" s="124"/>
      <c r="G526" s="25"/>
    </row>
    <row r="527" spans="1:7" s="2" customFormat="1" ht="15.75">
      <c r="A527" s="59"/>
      <c r="B527" s="7"/>
      <c r="C527" s="7"/>
      <c r="D527" s="123"/>
      <c r="E527" s="124"/>
      <c r="F527" s="124"/>
      <c r="G527" s="26"/>
    </row>
    <row r="528" spans="1:7" s="2" customFormat="1" ht="15.75">
      <c r="A528" s="59"/>
      <c r="B528" s="7"/>
      <c r="C528" s="7"/>
      <c r="D528" s="123"/>
      <c r="E528" s="124"/>
      <c r="F528" s="124"/>
      <c r="G528" s="26"/>
    </row>
    <row r="529" spans="1:7" s="9" customFormat="1" ht="15.75">
      <c r="A529" s="61"/>
      <c r="B529" s="40"/>
      <c r="C529" s="40"/>
      <c r="D529" s="40"/>
      <c r="E529" s="40"/>
      <c r="F529" s="40"/>
      <c r="G529" s="23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2" customFormat="1" ht="15.75">
      <c r="A531" s="59"/>
      <c r="B531" s="7"/>
      <c r="C531" s="7"/>
      <c r="D531" s="7"/>
      <c r="E531" s="7"/>
      <c r="F531" s="7"/>
      <c r="G531" s="26"/>
    </row>
    <row r="532" spans="1:7" s="9" customFormat="1" ht="15.75">
      <c r="A532" s="61"/>
      <c r="B532" s="40"/>
      <c r="C532" s="40"/>
      <c r="D532" s="40"/>
      <c r="E532" s="40"/>
      <c r="F532" s="40"/>
      <c r="G532" s="23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2" customFormat="1" ht="15.75">
      <c r="A534" s="59"/>
      <c r="B534" s="7"/>
      <c r="C534" s="7"/>
      <c r="D534" s="7"/>
      <c r="E534" s="7"/>
      <c r="F534" s="7"/>
      <c r="G534" s="26"/>
    </row>
    <row r="535" spans="1:7" s="2" customFormat="1" ht="15.75">
      <c r="A535" s="59"/>
      <c r="B535" s="126"/>
      <c r="C535" s="7"/>
      <c r="D535" s="7"/>
      <c r="E535" s="7"/>
      <c r="F535" s="7"/>
      <c r="G535" s="23"/>
    </row>
    <row r="536" spans="1:7" s="2" customFormat="1" ht="15.75">
      <c r="A536" s="59"/>
      <c r="B536" s="7"/>
      <c r="C536" s="7"/>
      <c r="D536" s="7"/>
      <c r="E536" s="7"/>
      <c r="F536" s="7"/>
      <c r="G536" s="26"/>
    </row>
    <row r="537" spans="1:7" s="2" customFormat="1" ht="15.75">
      <c r="A537" s="59"/>
      <c r="B537" s="7"/>
      <c r="C537" s="7"/>
      <c r="D537" s="7"/>
      <c r="E537" s="7"/>
      <c r="F537" s="7"/>
      <c r="G537" s="26"/>
    </row>
    <row r="538" spans="1:7" s="9" customFormat="1" ht="23.25" customHeight="1">
      <c r="A538" s="61"/>
      <c r="B538" s="40"/>
      <c r="C538" s="40"/>
      <c r="D538" s="40"/>
      <c r="E538" s="40"/>
      <c r="F538" s="40"/>
      <c r="G538" s="32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2" customFormat="1" ht="15.75">
      <c r="A540" s="59"/>
      <c r="B540" s="7"/>
      <c r="C540" s="7"/>
      <c r="D540" s="7"/>
      <c r="E540" s="7"/>
      <c r="F540" s="7"/>
      <c r="G540" s="26"/>
    </row>
    <row r="541" spans="1:7" s="9" customFormat="1" ht="23.25" customHeight="1">
      <c r="A541" s="61"/>
      <c r="B541" s="40"/>
      <c r="C541" s="40"/>
      <c r="D541" s="40"/>
      <c r="E541" s="40"/>
      <c r="F541" s="40"/>
      <c r="G541" s="32"/>
    </row>
    <row r="542" spans="1:7" s="2" customFormat="1" ht="15.75">
      <c r="A542" s="59"/>
      <c r="B542" s="7"/>
      <c r="C542" s="7"/>
      <c r="D542" s="7"/>
      <c r="E542" s="7"/>
      <c r="F542" s="7"/>
      <c r="G542" s="26"/>
    </row>
    <row r="543" spans="1:7" s="9" customFormat="1" ht="27" customHeight="1">
      <c r="A543" s="61"/>
      <c r="B543" s="40"/>
      <c r="C543" s="40"/>
      <c r="D543" s="40"/>
      <c r="E543" s="40"/>
      <c r="F543" s="40"/>
      <c r="G543" s="32"/>
    </row>
    <row r="544" spans="1:7" s="2" customFormat="1" ht="15.75">
      <c r="A544" s="59"/>
      <c r="B544" s="7"/>
      <c r="C544" s="7"/>
      <c r="D544" s="7"/>
      <c r="E544" s="7"/>
      <c r="F544" s="7"/>
      <c r="G544" s="26"/>
    </row>
    <row r="545" spans="1:7" s="2" customFormat="1" ht="30" customHeight="1">
      <c r="A545" s="59"/>
      <c r="B545" s="126"/>
      <c r="C545" s="40"/>
      <c r="D545" s="40"/>
      <c r="E545" s="40"/>
      <c r="F545" s="40"/>
      <c r="G545" s="23"/>
    </row>
    <row r="546" spans="1:7" s="2" customFormat="1" ht="15.75">
      <c r="A546" s="59"/>
      <c r="B546" s="7"/>
      <c r="C546" s="7"/>
      <c r="D546" s="7"/>
      <c r="E546" s="7"/>
      <c r="F546" s="7"/>
      <c r="G546" s="26"/>
    </row>
    <row r="547" spans="1:7" s="9" customFormat="1" ht="30.75" customHeight="1">
      <c r="A547" s="61"/>
      <c r="B547" s="40"/>
      <c r="C547" s="40"/>
      <c r="D547" s="40"/>
      <c r="E547" s="40"/>
      <c r="F547" s="40"/>
      <c r="G547" s="23"/>
    </row>
    <row r="548" spans="1:7" s="9" customFormat="1" ht="15.75">
      <c r="A548" s="61"/>
      <c r="B548" s="40"/>
      <c r="C548" s="7"/>
      <c r="D548" s="7"/>
      <c r="E548" s="7"/>
      <c r="F548" s="7"/>
      <c r="G548" s="26"/>
    </row>
    <row r="549" spans="1:7" s="2" customFormat="1" ht="15.75">
      <c r="A549" s="59"/>
      <c r="B549" s="7"/>
      <c r="C549" s="7"/>
      <c r="D549" s="7"/>
      <c r="E549" s="7"/>
      <c r="F549" s="7"/>
      <c r="G549" s="26"/>
    </row>
    <row r="550" spans="1:7" s="9" customFormat="1" ht="30.75" customHeight="1">
      <c r="A550" s="61"/>
      <c r="B550" s="40"/>
      <c r="C550" s="40"/>
      <c r="D550" s="40"/>
      <c r="E550" s="40"/>
      <c r="F550" s="40"/>
      <c r="G550" s="32"/>
    </row>
    <row r="551" spans="1:7" s="2" customFormat="1" ht="15.75">
      <c r="A551" s="59"/>
      <c r="B551" s="7"/>
      <c r="C551" s="7"/>
      <c r="D551" s="7"/>
      <c r="E551" s="7"/>
      <c r="F551" s="7"/>
      <c r="G551" s="26"/>
    </row>
    <row r="552" spans="1:7" s="2" customFormat="1" ht="30" customHeight="1">
      <c r="A552" s="59"/>
      <c r="B552" s="126"/>
      <c r="C552" s="40"/>
      <c r="D552" s="40"/>
      <c r="E552" s="40"/>
      <c r="F552" s="40"/>
      <c r="G552" s="23"/>
    </row>
    <row r="553" spans="1:7" s="2" customFormat="1" ht="15.75">
      <c r="A553" s="59"/>
      <c r="B553" s="7"/>
      <c r="C553" s="7"/>
      <c r="D553" s="7"/>
      <c r="E553" s="7"/>
      <c r="F553" s="7"/>
      <c r="G553" s="25"/>
    </row>
    <row r="554" spans="1:7" s="2" customFormat="1" ht="15.75">
      <c r="A554" s="59"/>
      <c r="B554" s="7"/>
      <c r="C554" s="7"/>
      <c r="D554" s="7"/>
      <c r="E554" s="7"/>
      <c r="F554" s="7"/>
      <c r="G554" s="25"/>
    </row>
    <row r="555" spans="1:7" s="2" customFormat="1" ht="15.75">
      <c r="A555" s="59"/>
      <c r="B555" s="7"/>
      <c r="C555" s="7"/>
      <c r="D555" s="7"/>
      <c r="E555" s="7"/>
      <c r="F555" s="7"/>
      <c r="G555" s="26"/>
    </row>
    <row r="556" spans="1:7" s="2" customFormat="1" ht="15.75">
      <c r="A556" s="59"/>
      <c r="B556" s="7"/>
      <c r="C556" s="7"/>
      <c r="D556" s="7"/>
      <c r="E556" s="7"/>
      <c r="F556" s="7"/>
      <c r="G556" s="26"/>
    </row>
    <row r="557" spans="1:7" s="9" customFormat="1" ht="29.25" customHeight="1">
      <c r="A557" s="61"/>
      <c r="B557" s="40"/>
      <c r="C557" s="40"/>
      <c r="D557" s="40"/>
      <c r="E557" s="40"/>
      <c r="F557" s="40"/>
      <c r="G557" s="32"/>
    </row>
    <row r="558" spans="1:7" s="2" customFormat="1" ht="15.75">
      <c r="A558" s="59"/>
      <c r="B558" s="7"/>
      <c r="C558" s="7"/>
      <c r="D558" s="7"/>
      <c r="E558" s="7"/>
      <c r="F558" s="7"/>
      <c r="G558" s="26"/>
    </row>
    <row r="559" spans="1:7" s="2" customFormat="1" ht="15.75">
      <c r="A559" s="59"/>
      <c r="B559" s="7"/>
      <c r="C559" s="7"/>
      <c r="D559" s="7"/>
      <c r="E559" s="7"/>
      <c r="F559" s="7"/>
      <c r="G559" s="26"/>
    </row>
    <row r="560" spans="1:7" s="9" customFormat="1" ht="33" customHeight="1">
      <c r="A560" s="61"/>
      <c r="B560" s="40"/>
      <c r="C560" s="40"/>
      <c r="D560" s="40"/>
      <c r="E560" s="40"/>
      <c r="F560" s="40"/>
      <c r="G560" s="23"/>
    </row>
    <row r="561" spans="1:7" s="2" customFormat="1" ht="16.5" customHeight="1">
      <c r="A561" s="59"/>
      <c r="B561" s="7"/>
      <c r="C561" s="7"/>
      <c r="D561" s="7"/>
      <c r="E561" s="7"/>
      <c r="F561" s="7"/>
      <c r="G561" s="25"/>
    </row>
    <row r="562" spans="1:7" s="2" customFormat="1" ht="16.5" customHeight="1">
      <c r="A562" s="59"/>
      <c r="B562" s="7"/>
      <c r="C562" s="7"/>
      <c r="D562" s="7"/>
      <c r="E562" s="7"/>
      <c r="F562" s="7"/>
      <c r="G562" s="25"/>
    </row>
    <row r="563" spans="1:7" s="2" customFormat="1" ht="16.5" customHeight="1">
      <c r="A563" s="59"/>
      <c r="B563" s="7"/>
      <c r="C563" s="7"/>
      <c r="D563" s="7"/>
      <c r="E563" s="7"/>
      <c r="F563" s="7"/>
      <c r="G563" s="26"/>
    </row>
    <row r="564" spans="1:7" s="2" customFormat="1" ht="16.5" customHeight="1">
      <c r="A564" s="59"/>
      <c r="B564" s="7"/>
      <c r="C564" s="7"/>
      <c r="D564" s="7"/>
      <c r="E564" s="7"/>
      <c r="F564" s="7"/>
      <c r="G564" s="26"/>
    </row>
    <row r="565" spans="1:7" s="2" customFormat="1" ht="16.5" customHeight="1">
      <c r="A565" s="59"/>
      <c r="B565" s="7"/>
      <c r="C565" s="7"/>
      <c r="D565" s="7"/>
      <c r="E565" s="7"/>
      <c r="F565" s="7"/>
      <c r="G565" s="26"/>
    </row>
    <row r="566" spans="1:7" s="2" customFormat="1" ht="16.5" customHeight="1">
      <c r="A566" s="59"/>
      <c r="B566" s="7"/>
      <c r="C566" s="7"/>
      <c r="D566" s="7"/>
      <c r="E566" s="7"/>
      <c r="F566" s="7"/>
      <c r="G566" s="25"/>
    </row>
    <row r="567" spans="1:7" s="2" customFormat="1" ht="16.5" customHeight="1">
      <c r="A567" s="59"/>
      <c r="B567" s="7"/>
      <c r="C567" s="7"/>
      <c r="D567" s="7"/>
      <c r="E567" s="7"/>
      <c r="F567" s="7"/>
      <c r="G567" s="26"/>
    </row>
    <row r="568" spans="1:7" s="2" customFormat="1" ht="16.5" customHeight="1">
      <c r="A568" s="59"/>
      <c r="B568" s="7"/>
      <c r="C568" s="7"/>
      <c r="D568" s="7"/>
      <c r="E568" s="7"/>
      <c r="F568" s="7"/>
      <c r="G568" s="26"/>
    </row>
    <row r="569" spans="1:7" s="2" customFormat="1" ht="16.5" customHeight="1">
      <c r="A569" s="59"/>
      <c r="B569" s="7"/>
      <c r="C569" s="7"/>
      <c r="D569" s="7"/>
      <c r="E569" s="7"/>
      <c r="F569" s="7"/>
      <c r="G569" s="26"/>
    </row>
    <row r="570" spans="1:7" s="2" customFormat="1" ht="16.5" customHeight="1">
      <c r="A570" s="59"/>
      <c r="B570" s="7"/>
      <c r="C570" s="7"/>
      <c r="D570" s="7"/>
      <c r="E570" s="7"/>
      <c r="F570" s="7"/>
      <c r="G570" s="26"/>
    </row>
    <row r="571" spans="1:7" s="9" customFormat="1" ht="30.75" customHeight="1">
      <c r="A571" s="61"/>
      <c r="B571" s="40"/>
      <c r="C571" s="40"/>
      <c r="D571" s="40"/>
      <c r="E571" s="40"/>
      <c r="F571" s="40"/>
      <c r="G571" s="23"/>
    </row>
    <row r="572" spans="1:7" s="9" customFormat="1" ht="15.75">
      <c r="A572" s="61"/>
      <c r="B572" s="40"/>
      <c r="C572" s="7"/>
      <c r="D572" s="7"/>
      <c r="E572" s="121"/>
      <c r="F572" s="121"/>
      <c r="G572" s="25"/>
    </row>
    <row r="573" spans="1:7" s="9" customFormat="1" ht="15.75">
      <c r="A573" s="61"/>
      <c r="B573" s="40"/>
      <c r="C573" s="7"/>
      <c r="D573" s="7"/>
      <c r="E573" s="59"/>
      <c r="F573" s="59"/>
      <c r="G573" s="25"/>
    </row>
    <row r="574" spans="1:7" s="9" customFormat="1" ht="15.75">
      <c r="A574" s="61"/>
      <c r="B574" s="40"/>
      <c r="C574" s="7"/>
      <c r="D574" s="7"/>
      <c r="E574" s="59"/>
      <c r="F574" s="59"/>
      <c r="G574" s="25"/>
    </row>
    <row r="575" spans="1:7" s="2" customFormat="1" ht="15.75">
      <c r="A575" s="59"/>
      <c r="B575" s="7"/>
      <c r="C575" s="500"/>
      <c r="D575" s="500"/>
      <c r="E575" s="500"/>
      <c r="F575" s="7"/>
      <c r="G575" s="26"/>
    </row>
    <row r="576" spans="1:7" s="2" customFormat="1" ht="15.75">
      <c r="A576" s="59"/>
      <c r="B576" s="7"/>
      <c r="C576" s="7"/>
      <c r="D576" s="501"/>
      <c r="E576" s="501"/>
      <c r="F576" s="17"/>
      <c r="G576" s="26"/>
    </row>
    <row r="577" spans="1:7" s="2" customFormat="1" ht="18" customHeight="1">
      <c r="A577" s="59"/>
      <c r="B577" s="7"/>
      <c r="C577" s="7"/>
      <c r="D577" s="7"/>
      <c r="E577" s="7"/>
      <c r="F577" s="7"/>
      <c r="G577" s="25"/>
    </row>
    <row r="578" spans="1:7" s="2" customFormat="1" ht="18" customHeight="1">
      <c r="A578" s="59"/>
      <c r="B578" s="7"/>
      <c r="C578" s="7"/>
      <c r="D578" s="500"/>
      <c r="E578" s="500"/>
      <c r="F578" s="7"/>
      <c r="G578" s="25"/>
    </row>
    <row r="579" spans="1:7" s="2" customFormat="1" ht="15.75" customHeight="1">
      <c r="A579" s="59"/>
      <c r="B579" s="7"/>
      <c r="C579" s="7"/>
      <c r="D579" s="7"/>
      <c r="E579" s="7"/>
      <c r="F579" s="7"/>
      <c r="G579" s="25"/>
    </row>
    <row r="580" spans="1:7" s="2" customFormat="1" ht="15.75" customHeight="1">
      <c r="A580" s="59"/>
      <c r="B580" s="7"/>
      <c r="C580" s="7"/>
      <c r="D580" s="7"/>
      <c r="E580" s="7"/>
      <c r="F580" s="7"/>
      <c r="G580" s="26"/>
    </row>
    <row r="581" spans="1:7" s="2" customFormat="1" ht="15.75" customHeight="1">
      <c r="A581" s="59"/>
      <c r="B581" s="7"/>
      <c r="C581" s="7"/>
      <c r="D581" s="7"/>
      <c r="E581" s="7"/>
      <c r="F581" s="7"/>
      <c r="G581" s="26"/>
    </row>
    <row r="582" spans="1:7" s="2" customFormat="1" ht="15.75" customHeight="1">
      <c r="A582" s="59"/>
      <c r="B582" s="7"/>
      <c r="C582" s="7"/>
      <c r="D582" s="7"/>
      <c r="E582" s="7"/>
      <c r="F582" s="7"/>
      <c r="G582" s="26"/>
    </row>
    <row r="583" spans="1:7" s="2" customFormat="1" ht="15.75" customHeight="1">
      <c r="A583" s="59"/>
      <c r="B583" s="7"/>
      <c r="C583" s="7"/>
      <c r="D583" s="7"/>
      <c r="E583" s="7"/>
      <c r="F583" s="7"/>
      <c r="G583" s="26"/>
    </row>
    <row r="584" spans="1:7" s="2" customFormat="1" ht="15.75" customHeight="1">
      <c r="A584" s="59"/>
      <c r="B584" s="7"/>
      <c r="C584" s="7"/>
      <c r="D584" s="7"/>
      <c r="E584" s="7"/>
      <c r="F584" s="7"/>
      <c r="G584" s="26"/>
    </row>
    <row r="585" spans="1:7" s="2" customFormat="1" ht="15.75" customHeight="1">
      <c r="A585" s="59"/>
      <c r="B585" s="7"/>
      <c r="C585" s="7"/>
      <c r="D585" s="7"/>
      <c r="E585" s="7"/>
      <c r="F585" s="7"/>
      <c r="G585" s="26"/>
    </row>
    <row r="586" spans="1:7" s="2" customFormat="1" ht="15.75" customHeight="1">
      <c r="A586" s="59"/>
      <c r="B586" s="7"/>
      <c r="C586" s="7"/>
      <c r="D586" s="7"/>
      <c r="E586" s="7"/>
      <c r="F586" s="7"/>
      <c r="G586" s="25"/>
    </row>
    <row r="587" spans="1:7" s="2" customFormat="1" ht="15.75" customHeight="1">
      <c r="A587" s="59"/>
      <c r="B587" s="7"/>
      <c r="C587" s="7"/>
      <c r="D587" s="7"/>
      <c r="E587" s="7"/>
      <c r="F587" s="7"/>
      <c r="G587" s="25"/>
    </row>
    <row r="588" spans="1:7" s="2" customFormat="1" ht="15.75" customHeight="1">
      <c r="A588" s="59"/>
      <c r="B588" s="7"/>
      <c r="C588" s="7"/>
      <c r="D588" s="7"/>
      <c r="E588" s="7"/>
      <c r="F588" s="7"/>
      <c r="G588" s="26"/>
    </row>
    <row r="589" spans="1:7" s="2" customFormat="1" ht="15.75" customHeight="1">
      <c r="A589" s="59"/>
      <c r="B589" s="7"/>
      <c r="C589" s="7"/>
      <c r="D589" s="7"/>
      <c r="E589" s="7"/>
      <c r="F589" s="7"/>
      <c r="G589" s="26"/>
    </row>
    <row r="590" spans="1:7" s="2" customFormat="1" ht="15.75">
      <c r="A590" s="59"/>
      <c r="B590" s="7"/>
      <c r="C590" s="7"/>
      <c r="D590" s="123"/>
      <c r="E590" s="124"/>
      <c r="F590" s="124"/>
      <c r="G590" s="25"/>
    </row>
    <row r="591" spans="1:7" s="2" customFormat="1" ht="15.75">
      <c r="A591" s="59"/>
      <c r="B591" s="7"/>
      <c r="C591" s="7"/>
      <c r="D591" s="123"/>
      <c r="E591" s="124"/>
      <c r="F591" s="124"/>
      <c r="G591" s="26"/>
    </row>
    <row r="592" spans="1:7" s="2" customFormat="1" ht="15.75" customHeight="1">
      <c r="A592" s="59"/>
      <c r="B592" s="7"/>
      <c r="C592" s="7"/>
      <c r="D592" s="7"/>
      <c r="E592" s="7"/>
      <c r="F592" s="7"/>
      <c r="G592" s="26"/>
    </row>
    <row r="593" spans="1:7" s="2" customFormat="1" ht="16.5" customHeight="1">
      <c r="A593" s="59"/>
      <c r="B593" s="7"/>
      <c r="C593" s="7"/>
      <c r="D593" s="7"/>
      <c r="E593" s="7"/>
      <c r="F593" s="7"/>
      <c r="G593" s="26"/>
    </row>
    <row r="594" spans="1:7" s="2" customFormat="1" ht="16.5" customHeight="1">
      <c r="A594" s="61"/>
      <c r="B594" s="40"/>
      <c r="C594" s="40"/>
      <c r="D594" s="40"/>
      <c r="E594" s="40"/>
      <c r="F594" s="40"/>
      <c r="G594" s="23"/>
    </row>
    <row r="595" spans="1:7" s="2" customFormat="1" ht="16.5" customHeight="1">
      <c r="A595" s="59"/>
      <c r="B595" s="7"/>
      <c r="C595" s="7"/>
      <c r="D595" s="7"/>
      <c r="E595" s="7"/>
      <c r="F595" s="7"/>
      <c r="G595" s="26"/>
    </row>
    <row r="596" spans="1:7" s="2" customFormat="1" ht="30" customHeight="1">
      <c r="A596" s="59"/>
      <c r="B596" s="7"/>
      <c r="C596" s="7"/>
      <c r="D596" s="501"/>
      <c r="E596" s="501"/>
      <c r="F596" s="17"/>
      <c r="G596" s="26"/>
    </row>
    <row r="597" spans="1:7" s="2" customFormat="1" ht="14.25" customHeight="1">
      <c r="A597" s="59"/>
      <c r="B597" s="7"/>
      <c r="C597" s="7"/>
      <c r="D597" s="501"/>
      <c r="E597" s="501"/>
      <c r="F597" s="17"/>
      <c r="G597" s="26"/>
    </row>
    <row r="598" spans="1:7" s="2" customFormat="1" ht="16.5" customHeight="1">
      <c r="A598" s="59"/>
      <c r="B598" s="7"/>
      <c r="C598" s="7"/>
      <c r="D598" s="7"/>
      <c r="E598" s="7"/>
      <c r="F598" s="7"/>
      <c r="G598" s="25"/>
    </row>
    <row r="599" spans="1:7" s="2" customFormat="1" ht="16.5" customHeight="1">
      <c r="A599" s="59"/>
      <c r="B599" s="7"/>
      <c r="C599" s="7"/>
      <c r="D599" s="7"/>
      <c r="E599" s="7"/>
      <c r="F599" s="7"/>
      <c r="G599" s="25"/>
    </row>
    <row r="600" spans="1:7" s="2" customFormat="1" ht="15.75">
      <c r="A600" s="59"/>
      <c r="B600" s="7"/>
      <c r="C600" s="7"/>
      <c r="D600" s="7"/>
      <c r="E600" s="7"/>
      <c r="F600" s="7"/>
      <c r="G600" s="25"/>
    </row>
    <row r="601" spans="1:7" s="2" customFormat="1" ht="15.75">
      <c r="A601" s="59"/>
      <c r="B601" s="7"/>
      <c r="C601" s="7"/>
      <c r="D601" s="7"/>
      <c r="E601" s="7"/>
      <c r="F601" s="7"/>
      <c r="G601" s="25"/>
    </row>
    <row r="602" spans="1:7" s="2" customFormat="1" ht="15.75">
      <c r="A602" s="59"/>
      <c r="B602" s="7"/>
      <c r="C602" s="7"/>
      <c r="D602" s="7"/>
      <c r="E602" s="7"/>
      <c r="F602" s="7"/>
      <c r="G602" s="25"/>
    </row>
    <row r="603" spans="1:7" s="2" customFormat="1" ht="16.5" customHeight="1">
      <c r="A603" s="59"/>
      <c r="B603" s="7"/>
      <c r="C603" s="7"/>
      <c r="D603" s="7"/>
      <c r="E603" s="7"/>
      <c r="F603" s="7"/>
      <c r="G603" s="26"/>
    </row>
    <row r="604" spans="1:7" s="2" customFormat="1" ht="16.5" customHeight="1">
      <c r="A604" s="59"/>
      <c r="B604" s="7"/>
      <c r="C604" s="7"/>
      <c r="D604" s="7"/>
      <c r="E604" s="7"/>
      <c r="F604" s="7"/>
      <c r="G604" s="26"/>
    </row>
    <row r="605" spans="1:7" s="2" customFormat="1" ht="16.5" customHeight="1">
      <c r="A605" s="59"/>
      <c r="B605" s="7"/>
      <c r="C605" s="7"/>
      <c r="D605" s="7"/>
      <c r="E605" s="7"/>
      <c r="F605" s="7"/>
      <c r="G605" s="26"/>
    </row>
    <row r="606" spans="1:7" s="2" customFormat="1" ht="15.75" customHeight="1">
      <c r="A606" s="59"/>
      <c r="B606" s="40"/>
      <c r="C606" s="40"/>
      <c r="D606" s="40"/>
      <c r="E606" s="40"/>
      <c r="F606" s="40"/>
      <c r="G606" s="32"/>
    </row>
    <row r="607" spans="1:7" s="2" customFormat="1" ht="16.5" customHeight="1">
      <c r="A607" s="59"/>
      <c r="B607" s="7"/>
      <c r="C607" s="7"/>
      <c r="D607" s="7"/>
      <c r="E607" s="7"/>
      <c r="F607" s="7"/>
      <c r="G607" s="26"/>
    </row>
    <row r="608" spans="1:7" s="2" customFormat="1" ht="30" customHeight="1">
      <c r="A608" s="59"/>
      <c r="B608" s="40"/>
      <c r="C608" s="40"/>
      <c r="D608" s="40"/>
      <c r="E608" s="40"/>
      <c r="F608" s="40"/>
      <c r="G608" s="23"/>
    </row>
    <row r="609" spans="1:7" s="2" customFormat="1" ht="15.75">
      <c r="A609" s="59"/>
      <c r="B609" s="7"/>
      <c r="C609" s="60"/>
      <c r="D609" s="60"/>
      <c r="E609" s="60"/>
      <c r="F609" s="60"/>
      <c r="G609" s="15"/>
    </row>
    <row r="610" spans="1:7" s="20" customFormat="1" ht="15.75">
      <c r="A610" s="61"/>
      <c r="B610" s="40"/>
      <c r="C610" s="40"/>
      <c r="D610" s="40"/>
      <c r="E610" s="40"/>
      <c r="F610" s="40"/>
      <c r="G610" s="21"/>
    </row>
    <row r="611" spans="1:7" s="20" customFormat="1" ht="15.75">
      <c r="A611" s="61"/>
      <c r="B611" s="40"/>
      <c r="C611" s="40"/>
      <c r="D611" s="40"/>
      <c r="E611" s="40"/>
      <c r="F611" s="40"/>
      <c r="G611" s="35"/>
    </row>
    <row r="612" spans="1:7" ht="15.75">
      <c r="A612" s="59"/>
      <c r="B612" s="7"/>
      <c r="C612" s="7"/>
      <c r="D612" s="7"/>
      <c r="E612" s="7"/>
      <c r="F612" s="7"/>
      <c r="G612" s="22"/>
    </row>
  </sheetData>
  <sheetProtection selectLockedCells="1" selectUnlockedCells="1"/>
  <mergeCells count="18">
    <mergeCell ref="A4:H4"/>
    <mergeCell ref="D375:E375"/>
    <mergeCell ref="D597:E597"/>
    <mergeCell ref="D433:E433"/>
    <mergeCell ref="C575:E575"/>
    <mergeCell ref="D576:E576"/>
    <mergeCell ref="D578:E578"/>
    <mergeCell ref="D596:E596"/>
    <mergeCell ref="I7:I8"/>
    <mergeCell ref="J7:J8"/>
    <mergeCell ref="A1:J1"/>
    <mergeCell ref="A5:H5"/>
    <mergeCell ref="A198:F198"/>
    <mergeCell ref="G8:H8"/>
    <mergeCell ref="F7:F8"/>
    <mergeCell ref="A7:E8"/>
    <mergeCell ref="A194:F194"/>
    <mergeCell ref="A3:H3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9" r:id="rId1"/>
  <headerFooter alignWithMargins="0">
    <oddFooter>&amp;C&amp;P. oldal, összesen: &amp;N</oddFooter>
  </headerFooter>
  <rowBreaks count="7" manualBreakCount="7">
    <brk id="70" max="9" man="1"/>
    <brk id="138" max="9" man="1"/>
    <brk id="201" max="9" man="1"/>
    <brk id="261" max="9" man="1"/>
    <brk id="273" max="8" man="1"/>
    <brk id="436" max="9" man="1"/>
    <brk id="4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89.8515625" style="87" bestFit="1" customWidth="1"/>
    <col min="2" max="5" width="16.8515625" style="87" customWidth="1"/>
    <col min="6" max="16384" width="9.140625" style="87" customWidth="1"/>
  </cols>
  <sheetData>
    <row r="1" spans="1:5" ht="15.75" customHeight="1">
      <c r="A1" s="472" t="s">
        <v>592</v>
      </c>
      <c r="B1" s="472"/>
      <c r="C1" s="472"/>
      <c r="D1" s="472"/>
      <c r="E1" s="472"/>
    </row>
    <row r="3" spans="1:5" ht="15.75">
      <c r="A3" s="502" t="s">
        <v>225</v>
      </c>
      <c r="B3" s="502"/>
      <c r="C3" s="502"/>
      <c r="D3" s="502"/>
      <c r="E3" s="502"/>
    </row>
    <row r="4" spans="1:5" ht="15.75">
      <c r="A4" s="503" t="s">
        <v>259</v>
      </c>
      <c r="B4" s="503"/>
      <c r="C4" s="503"/>
      <c r="D4" s="503"/>
      <c r="E4" s="503"/>
    </row>
    <row r="5" spans="1:5" ht="15.75">
      <c r="A5" s="168"/>
      <c r="B5" s="168"/>
      <c r="C5" s="168"/>
      <c r="D5" s="168"/>
      <c r="E5" s="168"/>
    </row>
    <row r="6" spans="1:5" s="88" customFormat="1" ht="29.25" customHeight="1">
      <c r="A6" s="203" t="s">
        <v>214</v>
      </c>
      <c r="B6" s="204" t="s">
        <v>215</v>
      </c>
      <c r="C6" s="204" t="s">
        <v>216</v>
      </c>
      <c r="D6" s="204" t="s">
        <v>262</v>
      </c>
      <c r="E6" s="204" t="s">
        <v>217</v>
      </c>
    </row>
    <row r="7" spans="1:6" ht="15.75">
      <c r="A7" s="5" t="s">
        <v>24</v>
      </c>
      <c r="B7" s="89">
        <f>'5.kiadás'!I9</f>
        <v>20744</v>
      </c>
      <c r="C7" s="89">
        <v>0</v>
      </c>
      <c r="D7" s="89">
        <v>0</v>
      </c>
      <c r="E7" s="89">
        <f aca="true" t="shared" si="0" ref="E7:E24">SUM(B7:D7)</f>
        <v>20744</v>
      </c>
      <c r="F7" s="89"/>
    </row>
    <row r="8" spans="1:6" ht="15.75">
      <c r="A8" s="5" t="s">
        <v>264</v>
      </c>
      <c r="B8" s="89">
        <f>'5.kiadás'!I67</f>
        <v>1372</v>
      </c>
      <c r="C8" s="89">
        <v>0</v>
      </c>
      <c r="D8" s="89">
        <v>0</v>
      </c>
      <c r="E8" s="89">
        <f t="shared" si="0"/>
        <v>1372</v>
      </c>
      <c r="F8" s="89"/>
    </row>
    <row r="9" spans="1:6" ht="15.75">
      <c r="A9" s="5" t="s">
        <v>169</v>
      </c>
      <c r="B9" s="89">
        <f>'5.kiadás'!I72+'5.kiadás'!I82+'5.kiadás'!I86</f>
        <v>7007</v>
      </c>
      <c r="C9" s="89">
        <f>'5.kiadás'!I107+'5.kiadás'!I111</f>
        <v>9740</v>
      </c>
      <c r="D9" s="89">
        <v>0</v>
      </c>
      <c r="E9" s="89">
        <f t="shared" si="0"/>
        <v>16747</v>
      </c>
      <c r="F9" s="89"/>
    </row>
    <row r="10" spans="1:6" ht="15.75">
      <c r="A10" s="5" t="s">
        <v>246</v>
      </c>
      <c r="B10" s="89">
        <f>'5.kiadás'!I115</f>
        <v>618</v>
      </c>
      <c r="C10" s="89">
        <v>0</v>
      </c>
      <c r="D10" s="89">
        <v>0</v>
      </c>
      <c r="E10" s="89">
        <f t="shared" si="0"/>
        <v>618</v>
      </c>
      <c r="F10" s="89"/>
    </row>
    <row r="11" spans="1:6" ht="15.75">
      <c r="A11" s="5" t="s">
        <v>173</v>
      </c>
      <c r="B11" s="89">
        <f>'5.kiadás'!I128</f>
        <v>24</v>
      </c>
      <c r="C11" s="89">
        <v>0</v>
      </c>
      <c r="D11" s="89">
        <v>0</v>
      </c>
      <c r="E11" s="89">
        <f t="shared" si="0"/>
        <v>24</v>
      </c>
      <c r="F11" s="89"/>
    </row>
    <row r="12" spans="1:6" ht="15.75">
      <c r="A12" s="5" t="s">
        <v>174</v>
      </c>
      <c r="B12" s="89">
        <f>'5.kiadás'!I141</f>
        <v>3442</v>
      </c>
      <c r="C12" s="89">
        <f>'5.kiadás'!I147</f>
        <v>0</v>
      </c>
      <c r="D12" s="89">
        <v>0</v>
      </c>
      <c r="E12" s="89">
        <f t="shared" si="0"/>
        <v>3442</v>
      </c>
      <c r="F12" s="89"/>
    </row>
    <row r="13" spans="1:6" ht="15.75">
      <c r="A13" s="5" t="s">
        <v>175</v>
      </c>
      <c r="B13" s="89">
        <f>'5.kiadás'!I151</f>
        <v>68</v>
      </c>
      <c r="C13" s="89">
        <v>0</v>
      </c>
      <c r="D13" s="89">
        <v>0</v>
      </c>
      <c r="E13" s="89">
        <f t="shared" si="0"/>
        <v>68</v>
      </c>
      <c r="F13" s="89"/>
    </row>
    <row r="14" spans="1:6" ht="15.75">
      <c r="A14" s="5" t="s">
        <v>268</v>
      </c>
      <c r="B14" s="89">
        <f>'5.kiadás'!I165</f>
        <v>14</v>
      </c>
      <c r="C14" s="89">
        <v>0</v>
      </c>
      <c r="D14" s="89">
        <v>0</v>
      </c>
      <c r="E14" s="89">
        <f t="shared" si="0"/>
        <v>14</v>
      </c>
      <c r="F14" s="89"/>
    </row>
    <row r="15" spans="1:6" ht="15.75">
      <c r="A15" s="5" t="s">
        <v>211</v>
      </c>
      <c r="B15" s="89">
        <v>0</v>
      </c>
      <c r="C15" s="89">
        <v>0</v>
      </c>
      <c r="D15" s="89">
        <f>'5.kiadás'!I170</f>
        <v>59</v>
      </c>
      <c r="E15" s="89">
        <f t="shared" si="0"/>
        <v>59</v>
      </c>
      <c r="F15" s="89"/>
    </row>
    <row r="16" spans="1:6" ht="15.75">
      <c r="A16" s="5" t="s">
        <v>178</v>
      </c>
      <c r="B16" s="89">
        <v>0</v>
      </c>
      <c r="C16" s="89">
        <f>'5.kiadás'!I176</f>
        <v>451</v>
      </c>
      <c r="D16" s="89">
        <f>'5.kiadás'!I187</f>
        <v>20</v>
      </c>
      <c r="E16" s="89">
        <f t="shared" si="0"/>
        <v>471</v>
      </c>
      <c r="F16" s="89"/>
    </row>
    <row r="17" spans="1:6" ht="15.75">
      <c r="A17" s="5" t="s">
        <v>270</v>
      </c>
      <c r="B17" s="89">
        <f>'5.kiadás'!I191</f>
        <v>18</v>
      </c>
      <c r="C17" s="89">
        <v>0</v>
      </c>
      <c r="D17" s="89">
        <v>0</v>
      </c>
      <c r="E17" s="89">
        <f t="shared" si="0"/>
        <v>18</v>
      </c>
      <c r="F17" s="89"/>
    </row>
    <row r="18" spans="1:6" ht="15.75">
      <c r="A18" s="5" t="s">
        <v>271</v>
      </c>
      <c r="B18" s="89">
        <f>'5.kiadás'!I195</f>
        <v>73</v>
      </c>
      <c r="C18" s="89">
        <v>0</v>
      </c>
      <c r="D18" s="89">
        <v>0</v>
      </c>
      <c r="E18" s="89">
        <f t="shared" si="0"/>
        <v>73</v>
      </c>
      <c r="F18" s="89"/>
    </row>
    <row r="19" spans="1:6" ht="15.75">
      <c r="A19" s="5" t="s">
        <v>272</v>
      </c>
      <c r="B19" s="89">
        <f>'5.kiadás'!I199</f>
        <v>2</v>
      </c>
      <c r="C19" s="89">
        <v>0</v>
      </c>
      <c r="D19" s="89">
        <v>0</v>
      </c>
      <c r="E19" s="89">
        <f t="shared" si="0"/>
        <v>2</v>
      </c>
      <c r="F19" s="89"/>
    </row>
    <row r="20" spans="1:6" ht="15.75">
      <c r="A20" s="5" t="s">
        <v>181</v>
      </c>
      <c r="B20" s="89">
        <v>0</v>
      </c>
      <c r="C20" s="89">
        <f>'5.kiadás'!I203</f>
        <v>1219</v>
      </c>
      <c r="D20" s="89">
        <v>0</v>
      </c>
      <c r="E20" s="89">
        <f t="shared" si="0"/>
        <v>1219</v>
      </c>
      <c r="F20" s="89"/>
    </row>
    <row r="21" spans="1:6" ht="15.75">
      <c r="A21" s="5" t="s">
        <v>182</v>
      </c>
      <c r="B21" s="89">
        <v>0</v>
      </c>
      <c r="C21" s="89">
        <f>'5.kiadás'!I215</f>
        <v>1426</v>
      </c>
      <c r="D21" s="89">
        <v>0</v>
      </c>
      <c r="E21" s="89">
        <f t="shared" si="0"/>
        <v>1426</v>
      </c>
      <c r="F21" s="89"/>
    </row>
    <row r="22" spans="1:6" ht="15.75">
      <c r="A22" s="5" t="s">
        <v>195</v>
      </c>
      <c r="B22" s="90">
        <f>'5.kiadás'!I243</f>
        <v>3492</v>
      </c>
      <c r="C22" s="90">
        <v>0</v>
      </c>
      <c r="D22" s="90">
        <v>0</v>
      </c>
      <c r="E22" s="90">
        <f t="shared" si="0"/>
        <v>3492</v>
      </c>
      <c r="F22" s="89"/>
    </row>
    <row r="23" spans="1:6" ht="15.75">
      <c r="A23" s="5" t="s">
        <v>267</v>
      </c>
      <c r="B23" s="90">
        <v>0</v>
      </c>
      <c r="C23" s="90">
        <f>'5.kiadás'!I262</f>
        <v>5</v>
      </c>
      <c r="D23" s="90">
        <v>0</v>
      </c>
      <c r="E23" s="90">
        <f t="shared" si="0"/>
        <v>5</v>
      </c>
      <c r="F23" s="89"/>
    </row>
    <row r="24" spans="1:6" ht="15.75">
      <c r="A24" s="5" t="s">
        <v>250</v>
      </c>
      <c r="B24" s="90">
        <v>0</v>
      </c>
      <c r="C24" s="90">
        <f>'5.kiadás'!I267</f>
        <v>50</v>
      </c>
      <c r="D24" s="90">
        <v>0</v>
      </c>
      <c r="E24" s="90">
        <f t="shared" si="0"/>
        <v>50</v>
      </c>
      <c r="F24" s="89"/>
    </row>
    <row r="25" spans="1:6" ht="15.75">
      <c r="A25" s="94" t="s">
        <v>183</v>
      </c>
      <c r="B25" s="91">
        <v>0</v>
      </c>
      <c r="C25" s="91">
        <f>'5.kiadás'!I257</f>
        <v>0</v>
      </c>
      <c r="D25" s="91">
        <v>0</v>
      </c>
      <c r="E25" s="91">
        <f>SUM(B25:D25)</f>
        <v>0</v>
      </c>
      <c r="F25" s="89"/>
    </row>
    <row r="26" spans="1:6" ht="15.75">
      <c r="A26" s="63" t="s">
        <v>218</v>
      </c>
      <c r="B26" s="92">
        <f>SUM(B7:B25)</f>
        <v>36874</v>
      </c>
      <c r="C26" s="92">
        <f>SUM(C7:C25)</f>
        <v>12891</v>
      </c>
      <c r="D26" s="92">
        <f>SUM(D7:D25)</f>
        <v>79</v>
      </c>
      <c r="E26" s="92">
        <f>SUM(E7:E25)</f>
        <v>49844</v>
      </c>
      <c r="F26" s="95"/>
    </row>
    <row r="28" spans="1:10" s="2" customFormat="1" ht="15.75">
      <c r="A28" s="36"/>
      <c r="B28" s="11"/>
      <c r="C28" s="11"/>
      <c r="D28" s="11"/>
      <c r="E28" s="11"/>
      <c r="F28" s="11"/>
      <c r="G28" s="54"/>
      <c r="H28" s="23"/>
      <c r="I28" s="23"/>
      <c r="J28" s="24"/>
    </row>
    <row r="29" spans="1:10" s="2" customFormat="1" ht="15.75">
      <c r="A29" s="8"/>
      <c r="B29" s="6"/>
      <c r="C29" s="6"/>
      <c r="D29" s="6"/>
      <c r="E29" s="7"/>
      <c r="F29" s="7"/>
      <c r="G29" s="53"/>
      <c r="H29" s="13"/>
      <c r="I29" s="26"/>
      <c r="J29" s="24"/>
    </row>
    <row r="30" spans="1:10" s="9" customFormat="1" ht="15.75">
      <c r="A30" s="8"/>
      <c r="B30" s="4"/>
      <c r="C30" s="4"/>
      <c r="D30" s="4"/>
      <c r="E30" s="4"/>
      <c r="F30" s="4"/>
      <c r="G30" s="54"/>
      <c r="H30" s="32"/>
      <c r="I30" s="32"/>
      <c r="J30" s="3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2" customFormat="1" ht="15.75">
      <c r="A34" s="8"/>
      <c r="B34" s="6"/>
      <c r="C34" s="6"/>
      <c r="D34" s="6"/>
      <c r="E34" s="52"/>
      <c r="F34" s="7"/>
      <c r="G34" s="53"/>
      <c r="H34" s="13"/>
      <c r="I34" s="26"/>
      <c r="J34" s="24"/>
    </row>
    <row r="35" spans="1:10" s="2" customFormat="1" ht="15.75">
      <c r="A35" s="8"/>
      <c r="B35" s="6"/>
      <c r="C35" s="6"/>
      <c r="D35" s="6"/>
      <c r="E35" s="6"/>
      <c r="F35" s="6"/>
      <c r="G35" s="54"/>
      <c r="H35" s="26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4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36"/>
      <c r="B42" s="6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6"/>
      <c r="C43" s="6"/>
      <c r="D43" s="6"/>
      <c r="E43" s="6"/>
      <c r="F43" s="6"/>
      <c r="G43" s="54"/>
      <c r="H43" s="26"/>
      <c r="I43" s="26"/>
      <c r="J43" s="24"/>
    </row>
  </sheetData>
  <sheetProtection/>
  <mergeCells count="3">
    <mergeCell ref="A3:E3"/>
    <mergeCell ref="A4:E4"/>
    <mergeCell ref="A1:E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G4" sqref="G4"/>
    </sheetView>
  </sheetViews>
  <sheetFormatPr defaultColWidth="10.28125" defaultRowHeight="12.75"/>
  <cols>
    <col min="1" max="1" width="5.421875" style="109" customWidth="1"/>
    <col min="2" max="2" width="56.28125" style="96" customWidth="1"/>
    <col min="3" max="3" width="9.140625" style="109" hidden="1" customWidth="1"/>
    <col min="4" max="5" width="11.57421875" style="109" customWidth="1"/>
    <col min="6" max="6" width="11.57421875" style="96" customWidth="1"/>
    <col min="7" max="16384" width="10.28125" style="109" customWidth="1"/>
  </cols>
  <sheetData>
    <row r="1" spans="2:6" s="96" customFormat="1" ht="15.75" customHeight="1">
      <c r="B1" s="472" t="s">
        <v>593</v>
      </c>
      <c r="C1" s="472"/>
      <c r="D1" s="472"/>
      <c r="E1" s="472"/>
      <c r="F1" s="472"/>
    </row>
    <row r="2" spans="2:6" s="96" customFormat="1" ht="15.75" customHeight="1">
      <c r="B2" s="128"/>
      <c r="C2" s="128"/>
      <c r="D2" s="128"/>
      <c r="E2" s="128"/>
      <c r="F2" s="128"/>
    </row>
    <row r="3" spans="2:6" s="96" customFormat="1" ht="15.75">
      <c r="B3" s="506" t="s">
        <v>225</v>
      </c>
      <c r="C3" s="506"/>
      <c r="D3" s="506"/>
      <c r="E3" s="506"/>
      <c r="F3" s="506"/>
    </row>
    <row r="4" spans="2:6" s="96" customFormat="1" ht="15.75">
      <c r="B4" s="507" t="s">
        <v>219</v>
      </c>
      <c r="C4" s="507"/>
      <c r="D4" s="507"/>
      <c r="E4" s="507"/>
      <c r="F4" s="507"/>
    </row>
    <row r="5" spans="2:6" s="96" customFormat="1" ht="16.5" thickBot="1">
      <c r="B5" s="506" t="s">
        <v>220</v>
      </c>
      <c r="C5" s="506"/>
      <c r="D5" s="506"/>
      <c r="E5" s="506"/>
      <c r="F5" s="508"/>
    </row>
    <row r="6" spans="1:6" s="96" customFormat="1" ht="15.75" customHeight="1">
      <c r="A6" s="255"/>
      <c r="B6" s="256"/>
      <c r="C6" s="256"/>
      <c r="D6" s="257"/>
      <c r="E6" s="258"/>
      <c r="F6" s="509" t="s">
        <v>326</v>
      </c>
    </row>
    <row r="7" spans="1:6" s="96" customFormat="1" ht="31.5" customHeight="1">
      <c r="A7" s="259"/>
      <c r="B7" s="97" t="s">
        <v>196</v>
      </c>
      <c r="C7" s="98"/>
      <c r="D7" s="205" t="s">
        <v>223</v>
      </c>
      <c r="E7" s="206" t="s">
        <v>260</v>
      </c>
      <c r="F7" s="510"/>
    </row>
    <row r="8" spans="1:6" s="102" customFormat="1" ht="15.75">
      <c r="A8" s="219" t="s">
        <v>114</v>
      </c>
      <c r="B8" s="114" t="s">
        <v>115</v>
      </c>
      <c r="C8" s="101"/>
      <c r="D8" s="207">
        <v>16806</v>
      </c>
      <c r="E8" s="217">
        <v>12309</v>
      </c>
      <c r="F8" s="260">
        <f>'1. mérleg'!E9</f>
        <v>19586</v>
      </c>
    </row>
    <row r="9" spans="1:6" s="102" customFormat="1" ht="15.75">
      <c r="A9" s="219" t="s">
        <v>128</v>
      </c>
      <c r="B9" s="114" t="s">
        <v>127</v>
      </c>
      <c r="C9" s="101"/>
      <c r="D9" s="208">
        <v>10979</v>
      </c>
      <c r="E9" s="218">
        <v>11208</v>
      </c>
      <c r="F9" s="261">
        <f>'1. mérleg'!E10</f>
        <v>11726</v>
      </c>
    </row>
    <row r="10" spans="1:6" s="102" customFormat="1" ht="15.75">
      <c r="A10" s="219" t="s">
        <v>142</v>
      </c>
      <c r="B10" s="114" t="s">
        <v>143</v>
      </c>
      <c r="C10" s="101"/>
      <c r="D10" s="208">
        <v>1893</v>
      </c>
      <c r="E10" s="218">
        <v>2673</v>
      </c>
      <c r="F10" s="261">
        <f>'1. mérleg'!E11</f>
        <v>2251</v>
      </c>
    </row>
    <row r="11" spans="1:6" s="102" customFormat="1" ht="15.75">
      <c r="A11" s="219" t="s">
        <v>153</v>
      </c>
      <c r="B11" s="115" t="s">
        <v>154</v>
      </c>
      <c r="C11" s="101"/>
      <c r="D11" s="208">
        <v>84</v>
      </c>
      <c r="E11" s="218">
        <v>4388</v>
      </c>
      <c r="F11" s="261">
        <f>'1. mérleg'!E12</f>
        <v>10</v>
      </c>
    </row>
    <row r="12" spans="1:8" s="102" customFormat="1" ht="15.75">
      <c r="A12" s="262"/>
      <c r="B12" s="99"/>
      <c r="C12" s="100"/>
      <c r="D12" s="208"/>
      <c r="E12" s="215"/>
      <c r="F12" s="261"/>
      <c r="H12" s="216"/>
    </row>
    <row r="13" spans="1:6" s="102" customFormat="1" ht="15.75">
      <c r="A13" s="263"/>
      <c r="B13" s="103" t="s">
        <v>221</v>
      </c>
      <c r="C13" s="104">
        <f>SUM(C8:C12)</f>
        <v>0</v>
      </c>
      <c r="D13" s="209">
        <f>SUM(D8:D12)</f>
        <v>29762</v>
      </c>
      <c r="E13" s="209">
        <f>SUM(E8:E12)</f>
        <v>30578</v>
      </c>
      <c r="F13" s="264">
        <f>SUM(F8:F12)</f>
        <v>33573</v>
      </c>
    </row>
    <row r="14" spans="1:6" s="102" customFormat="1" ht="15.75">
      <c r="A14" s="262"/>
      <c r="B14" s="105"/>
      <c r="C14" s="107"/>
      <c r="D14" s="210"/>
      <c r="E14" s="210"/>
      <c r="F14" s="265"/>
    </row>
    <row r="15" spans="1:6" s="102" customFormat="1" ht="15.75">
      <c r="A15" s="219" t="s">
        <v>25</v>
      </c>
      <c r="B15" s="117" t="s">
        <v>201</v>
      </c>
      <c r="C15" s="101"/>
      <c r="D15" s="208">
        <v>9416</v>
      </c>
      <c r="E15" s="218">
        <v>11292</v>
      </c>
      <c r="F15" s="261">
        <f>'1. mérleg'!E22</f>
        <v>10582</v>
      </c>
    </row>
    <row r="16" spans="1:6" s="102" customFormat="1" ht="15.75">
      <c r="A16" s="219" t="s">
        <v>38</v>
      </c>
      <c r="B16" s="82" t="s">
        <v>204</v>
      </c>
      <c r="C16" s="101"/>
      <c r="D16" s="208">
        <v>1915</v>
      </c>
      <c r="E16" s="218">
        <v>2480</v>
      </c>
      <c r="F16" s="261">
        <f>'1. mérleg'!E23</f>
        <v>2483</v>
      </c>
    </row>
    <row r="17" spans="1:6" s="102" customFormat="1" ht="15.75">
      <c r="A17" s="219" t="s">
        <v>40</v>
      </c>
      <c r="B17" s="114" t="s">
        <v>41</v>
      </c>
      <c r="C17" s="101"/>
      <c r="D17" s="208">
        <v>10226</v>
      </c>
      <c r="E17" s="218">
        <v>9499</v>
      </c>
      <c r="F17" s="261">
        <f>'1. mérleg'!E24</f>
        <v>10139</v>
      </c>
    </row>
    <row r="18" spans="1:6" s="102" customFormat="1" ht="15.75">
      <c r="A18" s="219" t="s">
        <v>81</v>
      </c>
      <c r="B18" s="117" t="s">
        <v>205</v>
      </c>
      <c r="C18" s="101"/>
      <c r="D18" s="208">
        <v>720</v>
      </c>
      <c r="E18" s="218">
        <v>497</v>
      </c>
      <c r="F18" s="261">
        <f>'1. mérleg'!E25</f>
        <v>524</v>
      </c>
    </row>
    <row r="19" spans="1:6" s="102" customFormat="1" ht="15.75">
      <c r="A19" s="219" t="s">
        <v>95</v>
      </c>
      <c r="B19" s="117" t="s">
        <v>96</v>
      </c>
      <c r="C19" s="101"/>
      <c r="D19" s="208">
        <v>4690</v>
      </c>
      <c r="E19" s="218">
        <v>4361</v>
      </c>
      <c r="F19" s="261">
        <f>'1. mérleg'!E26</f>
        <v>7527</v>
      </c>
    </row>
    <row r="20" spans="1:6" s="102" customFormat="1" ht="15.75">
      <c r="A20" s="262"/>
      <c r="B20" s="99"/>
      <c r="C20" s="101"/>
      <c r="D20" s="208"/>
      <c r="E20" s="215"/>
      <c r="F20" s="261"/>
    </row>
    <row r="21" spans="1:6" s="102" customFormat="1" ht="15.75">
      <c r="A21" s="263"/>
      <c r="B21" s="103" t="s">
        <v>222</v>
      </c>
      <c r="C21" s="108">
        <f>SUM(C15:C20)</f>
        <v>0</v>
      </c>
      <c r="D21" s="211">
        <f>SUM(D15:D20)</f>
        <v>26967</v>
      </c>
      <c r="E21" s="211">
        <f>SUM(E15:E20)</f>
        <v>28129</v>
      </c>
      <c r="F21" s="266">
        <f>SUM(F15:F20)</f>
        <v>31255</v>
      </c>
    </row>
    <row r="22" spans="1:6" s="102" customFormat="1" ht="15.75">
      <c r="A22" s="262"/>
      <c r="B22" s="105"/>
      <c r="C22" s="106"/>
      <c r="D22" s="212"/>
      <c r="E22" s="210"/>
      <c r="F22" s="267"/>
    </row>
    <row r="23" spans="1:6" s="102" customFormat="1" ht="15.75">
      <c r="A23" s="262"/>
      <c r="B23" s="105"/>
      <c r="C23" s="106"/>
      <c r="D23" s="212"/>
      <c r="E23" s="210"/>
      <c r="F23" s="267"/>
    </row>
    <row r="24" spans="1:6" s="111" customFormat="1" ht="15.75">
      <c r="A24" s="219" t="s">
        <v>159</v>
      </c>
      <c r="B24" s="114" t="s">
        <v>160</v>
      </c>
      <c r="C24" s="112"/>
      <c r="D24" s="213">
        <v>4852</v>
      </c>
      <c r="E24" s="213">
        <v>5401</v>
      </c>
      <c r="F24" s="268">
        <f>'1. mérleg'!E19</f>
        <v>16852</v>
      </c>
    </row>
    <row r="25" spans="1:6" ht="15.75">
      <c r="A25" s="220"/>
      <c r="B25" s="114"/>
      <c r="C25" s="110"/>
      <c r="D25" s="214"/>
      <c r="E25" s="214"/>
      <c r="F25" s="265"/>
    </row>
    <row r="26" spans="1:6" ht="16.5" thickBot="1">
      <c r="A26" s="269"/>
      <c r="B26" s="270" t="s">
        <v>224</v>
      </c>
      <c r="C26" s="271">
        <f>SUM(C24)</f>
        <v>0</v>
      </c>
      <c r="D26" s="272">
        <f>SUM(D24)</f>
        <v>4852</v>
      </c>
      <c r="E26" s="272">
        <f>SUM(E24)</f>
        <v>5401</v>
      </c>
      <c r="F26" s="273">
        <f>SUM(F24)</f>
        <v>16852</v>
      </c>
    </row>
    <row r="27" spans="1:6" ht="15.75">
      <c r="A27" s="110"/>
      <c r="B27" s="113"/>
      <c r="C27" s="110"/>
      <c r="D27" s="110"/>
      <c r="E27" s="110"/>
      <c r="F27" s="113"/>
    </row>
    <row r="28" spans="1:6" ht="15.75">
      <c r="A28" s="504"/>
      <c r="B28" s="504"/>
      <c r="C28" s="110"/>
      <c r="D28" s="110"/>
      <c r="E28" s="110"/>
      <c r="F28" s="113"/>
    </row>
    <row r="29" spans="1:6" ht="15.75">
      <c r="A29" s="82"/>
      <c r="B29" s="114"/>
      <c r="C29" s="110"/>
      <c r="D29" s="110"/>
      <c r="E29" s="110"/>
      <c r="F29" s="113"/>
    </row>
    <row r="30" spans="1:6" ht="15.75">
      <c r="A30" s="82"/>
      <c r="B30" s="114"/>
      <c r="C30" s="110"/>
      <c r="D30" s="110"/>
      <c r="E30" s="110"/>
      <c r="F30" s="113"/>
    </row>
    <row r="31" spans="1:6" ht="15.75">
      <c r="A31" s="82"/>
      <c r="B31" s="114"/>
      <c r="C31" s="110"/>
      <c r="D31" s="110"/>
      <c r="E31" s="110"/>
      <c r="F31" s="113"/>
    </row>
    <row r="32" spans="1:6" ht="15.75">
      <c r="A32" s="82"/>
      <c r="B32" s="115"/>
      <c r="C32" s="110"/>
      <c r="D32" s="110"/>
      <c r="E32" s="110"/>
      <c r="F32" s="113"/>
    </row>
    <row r="33" spans="1:6" ht="15.75">
      <c r="A33" s="78"/>
      <c r="B33" s="78"/>
      <c r="C33" s="110"/>
      <c r="D33" s="110"/>
      <c r="E33" s="110"/>
      <c r="F33" s="113"/>
    </row>
    <row r="34" spans="1:6" ht="15.75">
      <c r="A34" s="82"/>
      <c r="B34" s="82"/>
      <c r="C34" s="110"/>
      <c r="D34" s="110"/>
      <c r="E34" s="110"/>
      <c r="F34" s="113"/>
    </row>
    <row r="35" spans="1:6" ht="15.75">
      <c r="A35" s="82"/>
      <c r="B35" s="114"/>
      <c r="C35" s="110"/>
      <c r="D35" s="110"/>
      <c r="E35" s="110"/>
      <c r="F35" s="113"/>
    </row>
    <row r="36" spans="1:6" ht="15.75">
      <c r="A36" s="82"/>
      <c r="B36" s="114"/>
      <c r="C36" s="110"/>
      <c r="D36" s="110"/>
      <c r="E36" s="110"/>
      <c r="F36" s="113"/>
    </row>
    <row r="37" spans="1:6" ht="15.75">
      <c r="A37" s="78"/>
      <c r="B37" s="114"/>
      <c r="C37" s="110"/>
      <c r="D37" s="110"/>
      <c r="E37" s="110"/>
      <c r="F37" s="113"/>
    </row>
    <row r="38" spans="1:6" ht="15.75">
      <c r="A38" s="78"/>
      <c r="B38" s="114"/>
      <c r="C38" s="110"/>
      <c r="D38" s="110"/>
      <c r="E38" s="110"/>
      <c r="F38" s="113"/>
    </row>
    <row r="39" spans="1:6" ht="15.75">
      <c r="A39" s="82"/>
      <c r="B39" s="114"/>
      <c r="C39" s="110"/>
      <c r="D39" s="110"/>
      <c r="E39" s="110"/>
      <c r="F39" s="113"/>
    </row>
    <row r="40" spans="1:6" ht="15.75">
      <c r="A40" s="78"/>
      <c r="B40" s="78"/>
      <c r="C40" s="110"/>
      <c r="D40" s="110"/>
      <c r="E40" s="110"/>
      <c r="F40" s="113"/>
    </row>
    <row r="41" spans="1:6" ht="15.75">
      <c r="A41" s="505"/>
      <c r="B41" s="505"/>
      <c r="C41" s="110"/>
      <c r="D41" s="110"/>
      <c r="E41" s="110"/>
      <c r="F41" s="113"/>
    </row>
    <row r="42" spans="1:6" ht="15.75">
      <c r="A42" s="82"/>
      <c r="B42" s="117"/>
      <c r="C42" s="110"/>
      <c r="D42" s="110"/>
      <c r="E42" s="110"/>
      <c r="F42" s="113"/>
    </row>
    <row r="43" spans="1:6" ht="15.75">
      <c r="A43" s="82"/>
      <c r="B43" s="82"/>
      <c r="C43" s="110"/>
      <c r="D43" s="110"/>
      <c r="E43" s="110"/>
      <c r="F43" s="113"/>
    </row>
    <row r="44" spans="1:6" ht="15.75">
      <c r="A44" s="82"/>
      <c r="B44" s="114"/>
      <c r="C44" s="110"/>
      <c r="D44" s="110"/>
      <c r="E44" s="110"/>
      <c r="F44" s="113"/>
    </row>
    <row r="45" spans="1:6" ht="15.75">
      <c r="A45" s="82"/>
      <c r="B45" s="117"/>
      <c r="C45" s="110"/>
      <c r="D45" s="110"/>
      <c r="E45" s="110"/>
      <c r="F45" s="113"/>
    </row>
    <row r="46" spans="1:6" ht="15.75">
      <c r="A46" s="82"/>
      <c r="B46" s="117"/>
      <c r="C46" s="110"/>
      <c r="D46" s="110"/>
      <c r="E46" s="110"/>
      <c r="F46" s="113"/>
    </row>
    <row r="47" spans="1:6" ht="15.75">
      <c r="A47" s="116"/>
      <c r="B47" s="118"/>
      <c r="C47" s="110"/>
      <c r="D47" s="110"/>
      <c r="E47" s="110"/>
      <c r="F47" s="113"/>
    </row>
    <row r="48" spans="1:6" ht="15.75">
      <c r="A48" s="114"/>
      <c r="B48" s="117"/>
      <c r="C48" s="110"/>
      <c r="D48" s="110"/>
      <c r="E48" s="110"/>
      <c r="F48" s="113"/>
    </row>
    <row r="49" spans="1:6" ht="15.75">
      <c r="A49" s="114"/>
      <c r="B49" s="117"/>
      <c r="C49" s="110"/>
      <c r="D49" s="110"/>
      <c r="E49" s="110"/>
      <c r="F49" s="113"/>
    </row>
    <row r="50" spans="1:6" ht="15.75">
      <c r="A50" s="82"/>
      <c r="B50" s="82"/>
      <c r="C50" s="110"/>
      <c r="D50" s="110"/>
      <c r="E50" s="110"/>
      <c r="F50" s="113"/>
    </row>
    <row r="51" spans="1:6" ht="15.75">
      <c r="A51" s="82"/>
      <c r="B51" s="82"/>
      <c r="C51" s="110"/>
      <c r="D51" s="110"/>
      <c r="E51" s="110"/>
      <c r="F51" s="113"/>
    </row>
    <row r="52" spans="1:6" ht="15.75">
      <c r="A52" s="78"/>
      <c r="B52" s="82"/>
      <c r="C52" s="110"/>
      <c r="D52" s="110"/>
      <c r="E52" s="110"/>
      <c r="F52" s="113"/>
    </row>
    <row r="53" spans="1:6" ht="15.75">
      <c r="A53" s="82"/>
      <c r="B53" s="82"/>
      <c r="C53" s="110"/>
      <c r="D53" s="110"/>
      <c r="E53" s="110"/>
      <c r="F53" s="113"/>
    </row>
    <row r="54" spans="1:6" ht="15.75">
      <c r="A54" s="110"/>
      <c r="B54" s="82"/>
      <c r="C54" s="110"/>
      <c r="D54" s="110"/>
      <c r="E54" s="110"/>
      <c r="F54" s="113"/>
    </row>
    <row r="55" spans="1:6" ht="15.75">
      <c r="A55" s="110"/>
      <c r="B55" s="113"/>
      <c r="C55" s="110"/>
      <c r="D55" s="110"/>
      <c r="E55" s="110"/>
      <c r="F55" s="113"/>
    </row>
    <row r="56" spans="1:6" ht="15.75">
      <c r="A56" s="110"/>
      <c r="B56" s="113"/>
      <c r="C56" s="110"/>
      <c r="D56" s="110"/>
      <c r="E56" s="110"/>
      <c r="F56" s="113"/>
    </row>
    <row r="57" spans="1:6" ht="15.75">
      <c r="A57" s="110"/>
      <c r="B57" s="113"/>
      <c r="C57" s="110"/>
      <c r="D57" s="110"/>
      <c r="E57" s="110"/>
      <c r="F57" s="113"/>
    </row>
    <row r="58" spans="1:6" ht="15.75">
      <c r="A58" s="110"/>
      <c r="B58" s="113"/>
      <c r="C58" s="110"/>
      <c r="D58" s="110"/>
      <c r="E58" s="110"/>
      <c r="F58" s="113"/>
    </row>
  </sheetData>
  <sheetProtection/>
  <mergeCells count="7">
    <mergeCell ref="A28:B28"/>
    <mergeCell ref="A41:B41"/>
    <mergeCell ref="B1:F1"/>
    <mergeCell ref="B3:F3"/>
    <mergeCell ref="B4:F4"/>
    <mergeCell ref="B5:F5"/>
    <mergeCell ref="F6:F7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3.7109375" style="0" customWidth="1"/>
    <col min="2" max="2" width="49.57421875" style="0" customWidth="1"/>
    <col min="3" max="3" width="13.57421875" style="0" customWidth="1"/>
    <col min="4" max="4" width="12.140625" style="0" customWidth="1"/>
    <col min="5" max="5" width="12.28125" style="0" customWidth="1"/>
  </cols>
  <sheetData>
    <row r="1" spans="1:5" ht="15.75">
      <c r="A1" s="111"/>
      <c r="B1" s="472" t="s">
        <v>594</v>
      </c>
      <c r="C1" s="472"/>
      <c r="D1" s="472"/>
      <c r="E1" s="472"/>
    </row>
    <row r="2" spans="1:5" ht="15.75">
      <c r="A2" s="111"/>
      <c r="B2" s="128"/>
      <c r="C2" s="128"/>
      <c r="D2" s="128"/>
      <c r="E2" s="128"/>
    </row>
    <row r="3" spans="1:5" ht="15.75">
      <c r="A3" s="111"/>
      <c r="B3" s="506" t="s">
        <v>225</v>
      </c>
      <c r="C3" s="506"/>
      <c r="D3" s="506"/>
      <c r="E3" s="506"/>
    </row>
    <row r="4" spans="1:5" ht="15.75">
      <c r="A4" s="111"/>
      <c r="B4" s="507" t="s">
        <v>327</v>
      </c>
      <c r="C4" s="507"/>
      <c r="D4" s="507"/>
      <c r="E4" s="507"/>
    </row>
    <row r="5" spans="1:5" ht="15.75">
      <c r="A5" s="111"/>
      <c r="B5" s="507" t="s">
        <v>220</v>
      </c>
      <c r="C5" s="507"/>
      <c r="D5" s="507"/>
      <c r="E5" s="507"/>
    </row>
    <row r="6" spans="1:5" ht="16.5" thickBot="1">
      <c r="A6" s="112"/>
      <c r="B6" s="332"/>
      <c r="C6" s="332"/>
      <c r="D6" s="332"/>
      <c r="E6" s="332"/>
    </row>
    <row r="7" spans="1:5" ht="31.5">
      <c r="A7" s="333"/>
      <c r="B7" s="334" t="s">
        <v>196</v>
      </c>
      <c r="C7" s="334" t="s">
        <v>223</v>
      </c>
      <c r="D7" s="334" t="s">
        <v>260</v>
      </c>
      <c r="E7" s="335" t="s">
        <v>326</v>
      </c>
    </row>
    <row r="8" spans="1:5" ht="15.75">
      <c r="A8" s="219" t="s">
        <v>208</v>
      </c>
      <c r="B8" s="336" t="s">
        <v>209</v>
      </c>
      <c r="C8" s="217">
        <v>0</v>
      </c>
      <c r="D8" s="217">
        <v>0</v>
      </c>
      <c r="E8" s="337">
        <f>'1. mérleg'!E14</f>
        <v>7477</v>
      </c>
    </row>
    <row r="9" spans="1:5" ht="15.75">
      <c r="A9" s="219" t="s">
        <v>149</v>
      </c>
      <c r="B9" s="338" t="s">
        <v>150</v>
      </c>
      <c r="C9" s="218">
        <v>187</v>
      </c>
      <c r="D9" s="218">
        <v>0</v>
      </c>
      <c r="E9" s="339">
        <f>'1. mérleg'!E15</f>
        <v>0</v>
      </c>
    </row>
    <row r="10" spans="1:5" ht="15.75">
      <c r="A10" s="219" t="s">
        <v>157</v>
      </c>
      <c r="B10" s="338" t="s">
        <v>210</v>
      </c>
      <c r="C10" s="218">
        <v>25</v>
      </c>
      <c r="D10" s="218">
        <v>43</v>
      </c>
      <c r="E10" s="339">
        <f>'1. mérleg'!E16</f>
        <v>195</v>
      </c>
    </row>
    <row r="11" spans="1:5" ht="15.75">
      <c r="A11" s="340"/>
      <c r="B11" s="341"/>
      <c r="C11" s="218"/>
      <c r="D11" s="218"/>
      <c r="E11" s="339"/>
    </row>
    <row r="12" spans="1:5" ht="28.5" customHeight="1">
      <c r="A12" s="342"/>
      <c r="B12" s="343" t="s">
        <v>328</v>
      </c>
      <c r="C12" s="344">
        <f>SUM(C8:C11)</f>
        <v>212</v>
      </c>
      <c r="D12" s="344">
        <f>SUM(D8:D11)</f>
        <v>43</v>
      </c>
      <c r="E12" s="345">
        <f>SUM(E8:E11)</f>
        <v>7672</v>
      </c>
    </row>
    <row r="13" spans="1:5" ht="15.75">
      <c r="A13" s="346"/>
      <c r="B13" s="347"/>
      <c r="C13" s="348"/>
      <c r="D13" s="348"/>
      <c r="E13" s="339"/>
    </row>
    <row r="14" spans="1:5" ht="16.5" customHeight="1">
      <c r="A14" s="222" t="s">
        <v>102</v>
      </c>
      <c r="B14" s="349" t="s">
        <v>103</v>
      </c>
      <c r="C14" s="350">
        <v>127</v>
      </c>
      <c r="D14" s="350">
        <v>0</v>
      </c>
      <c r="E14" s="351">
        <f>'1. mérleg'!E28</f>
        <v>9446</v>
      </c>
    </row>
    <row r="15" spans="1:5" ht="18.75" customHeight="1">
      <c r="A15" s="222" t="s">
        <v>108</v>
      </c>
      <c r="B15" s="349" t="s">
        <v>109</v>
      </c>
      <c r="C15" s="350">
        <v>0</v>
      </c>
      <c r="D15" s="350">
        <v>0</v>
      </c>
      <c r="E15" s="268">
        <f>'1. mérleg'!E29</f>
        <v>294</v>
      </c>
    </row>
    <row r="16" spans="1:5" ht="15.75">
      <c r="A16" s="219" t="s">
        <v>113</v>
      </c>
      <c r="B16" s="352" t="s">
        <v>110</v>
      </c>
      <c r="C16" s="218">
        <v>0</v>
      </c>
      <c r="D16" s="218">
        <v>0</v>
      </c>
      <c r="E16" s="339">
        <f>'1. mérleg'!E30</f>
        <v>0</v>
      </c>
    </row>
    <row r="17" spans="1:5" ht="15.75">
      <c r="A17" s="346"/>
      <c r="B17" s="341"/>
      <c r="C17" s="218"/>
      <c r="D17" s="218"/>
      <c r="E17" s="339"/>
    </row>
    <row r="18" spans="1:5" ht="33.75" customHeight="1">
      <c r="A18" s="353"/>
      <c r="B18" s="343" t="s">
        <v>329</v>
      </c>
      <c r="C18" s="354">
        <f>SUM(C14:C17)</f>
        <v>127</v>
      </c>
      <c r="D18" s="354">
        <f>SUM(D14:D17)</f>
        <v>0</v>
      </c>
      <c r="E18" s="355">
        <f>SUM(E14:E17)</f>
        <v>9740</v>
      </c>
    </row>
    <row r="19" spans="1:5" ht="15.75">
      <c r="A19" s="346"/>
      <c r="B19" s="356"/>
      <c r="C19" s="357"/>
      <c r="D19" s="357"/>
      <c r="E19" s="358"/>
    </row>
    <row r="20" spans="1:5" ht="15.75">
      <c r="A20" s="346"/>
      <c r="B20" s="356"/>
      <c r="C20" s="357"/>
      <c r="D20" s="357"/>
      <c r="E20" s="358"/>
    </row>
    <row r="21" spans="1:5" ht="15.75">
      <c r="A21" s="346"/>
      <c r="B21" s="352"/>
      <c r="C21" s="357"/>
      <c r="D21" s="357"/>
      <c r="E21" s="358"/>
    </row>
    <row r="22" spans="1:5" ht="15.75">
      <c r="A22" s="219" t="s">
        <v>207</v>
      </c>
      <c r="B22" s="352" t="s">
        <v>206</v>
      </c>
      <c r="C22" s="350">
        <v>4073</v>
      </c>
      <c r="D22" s="350">
        <v>0</v>
      </c>
      <c r="E22" s="351">
        <f>'1. mérleg'!E33</f>
        <v>8849</v>
      </c>
    </row>
    <row r="23" spans="1:5" ht="15.75">
      <c r="A23" s="219"/>
      <c r="B23" s="352"/>
      <c r="C23" s="357"/>
      <c r="D23" s="357"/>
      <c r="E23" s="358"/>
    </row>
    <row r="24" spans="1:5" ht="16.5" thickBot="1">
      <c r="A24" s="359"/>
      <c r="B24" s="360" t="s">
        <v>206</v>
      </c>
      <c r="C24" s="361">
        <f>SUM(C22:C23)</f>
        <v>4073</v>
      </c>
      <c r="D24" s="361">
        <f>SUM(D22:D23)</f>
        <v>0</v>
      </c>
      <c r="E24" s="362">
        <f>SUM(E22)</f>
        <v>8849</v>
      </c>
    </row>
    <row r="25" spans="1:5" ht="15.75">
      <c r="A25" s="363"/>
      <c r="B25" s="82"/>
      <c r="C25" s="364"/>
      <c r="D25" s="364"/>
      <c r="E25" s="364"/>
    </row>
  </sheetData>
  <sheetProtection/>
  <mergeCells count="4">
    <mergeCell ref="B1:E1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36.57421875" style="0" customWidth="1"/>
    <col min="2" max="2" width="14.57421875" style="0" customWidth="1"/>
    <col min="3" max="3" width="12.421875" style="0" customWidth="1"/>
    <col min="4" max="4" width="12.7109375" style="0" customWidth="1"/>
    <col min="5" max="5" width="11.7109375" style="0" customWidth="1"/>
  </cols>
  <sheetData>
    <row r="1" spans="1:5" ht="22.5" customHeight="1">
      <c r="A1" s="460" t="s">
        <v>595</v>
      </c>
      <c r="B1" s="460"/>
      <c r="C1" s="460"/>
      <c r="D1" s="460"/>
      <c r="E1" s="460"/>
    </row>
    <row r="2" ht="19.5" customHeight="1"/>
    <row r="3" ht="23.25" customHeight="1"/>
    <row r="4" spans="1:5" ht="15.75">
      <c r="A4" s="459" t="s">
        <v>225</v>
      </c>
      <c r="B4" s="459"/>
      <c r="C4" s="459"/>
      <c r="D4" s="459"/>
      <c r="E4" s="459"/>
    </row>
    <row r="5" spans="1:5" ht="15.75">
      <c r="A5" s="459" t="s">
        <v>330</v>
      </c>
      <c r="B5" s="459"/>
      <c r="C5" s="459"/>
      <c r="D5" s="459"/>
      <c r="E5" s="459"/>
    </row>
    <row r="6" spans="1:5" ht="15.75">
      <c r="A6" s="485" t="s">
        <v>331</v>
      </c>
      <c r="B6" s="485"/>
      <c r="C6" s="485"/>
      <c r="D6" s="485"/>
      <c r="E6" s="485"/>
    </row>
    <row r="7" spans="1:3" ht="16.5" thickBot="1">
      <c r="A7" s="365"/>
      <c r="B7" s="365"/>
      <c r="C7" s="366"/>
    </row>
    <row r="8" spans="1:5" ht="15.75">
      <c r="A8" s="515" t="s">
        <v>196</v>
      </c>
      <c r="B8" s="479" t="s">
        <v>248</v>
      </c>
      <c r="C8" s="482"/>
      <c r="D8" s="511" t="s">
        <v>318</v>
      </c>
      <c r="E8" s="513" t="s">
        <v>336</v>
      </c>
    </row>
    <row r="9" spans="1:5" ht="15.75">
      <c r="A9" s="516"/>
      <c r="B9" s="367" t="s">
        <v>17</v>
      </c>
      <c r="C9" s="378" t="s">
        <v>263</v>
      </c>
      <c r="D9" s="512"/>
      <c r="E9" s="514"/>
    </row>
    <row r="10" spans="1:5" ht="15.75">
      <c r="A10" s="368" t="s">
        <v>332</v>
      </c>
      <c r="B10" s="369">
        <v>510</v>
      </c>
      <c r="C10" s="324">
        <v>510</v>
      </c>
      <c r="D10" s="381">
        <v>0</v>
      </c>
      <c r="E10" s="379"/>
    </row>
    <row r="11" spans="1:5" ht="15.75">
      <c r="A11" s="370" t="s">
        <v>333</v>
      </c>
      <c r="B11" s="371">
        <v>18000</v>
      </c>
      <c r="C11" s="374">
        <v>18000</v>
      </c>
      <c r="D11" s="321">
        <v>0</v>
      </c>
      <c r="E11" s="379"/>
    </row>
    <row r="12" spans="1:5" ht="15.75">
      <c r="A12" s="372" t="s">
        <v>334</v>
      </c>
      <c r="B12" s="369">
        <v>0</v>
      </c>
      <c r="C12" s="374">
        <v>9446</v>
      </c>
      <c r="D12" s="374">
        <v>9446</v>
      </c>
      <c r="E12" s="379"/>
    </row>
    <row r="13" spans="1:5" ht="15.75">
      <c r="A13" s="373" t="s">
        <v>335</v>
      </c>
      <c r="B13" s="374">
        <v>0</v>
      </c>
      <c r="C13" s="374">
        <v>295</v>
      </c>
      <c r="D13" s="381">
        <v>294</v>
      </c>
      <c r="E13" s="380"/>
    </row>
    <row r="14" spans="1:5" ht="16.5" thickBot="1">
      <c r="A14" s="375" t="s">
        <v>202</v>
      </c>
      <c r="B14" s="376">
        <f>SUM(B10:B13)</f>
        <v>18510</v>
      </c>
      <c r="C14" s="376">
        <f>SUM(C10:C13)</f>
        <v>28251</v>
      </c>
      <c r="D14" s="377">
        <f>SUM(D10:D13)</f>
        <v>9740</v>
      </c>
      <c r="E14" s="318"/>
    </row>
    <row r="15" ht="12.75">
      <c r="I15" s="382"/>
    </row>
  </sheetData>
  <sheetProtection/>
  <mergeCells count="8">
    <mergeCell ref="A1:E1"/>
    <mergeCell ref="D8:D9"/>
    <mergeCell ref="E8:E9"/>
    <mergeCell ref="A4:E4"/>
    <mergeCell ref="A5:E5"/>
    <mergeCell ref="A6:E6"/>
    <mergeCell ref="A8:A9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2016-05-12T07:02:05Z</cp:lastPrinted>
  <dcterms:created xsi:type="dcterms:W3CDTF">2011-11-25T07:46:57Z</dcterms:created>
  <dcterms:modified xsi:type="dcterms:W3CDTF">2016-05-12T07:02:14Z</dcterms:modified>
  <cp:category/>
  <cp:version/>
  <cp:contentType/>
  <cp:contentStatus/>
</cp:coreProperties>
</file>