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0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</sheets>
  <definedNames>
    <definedName name="Excel_BuiltIn_Print_Area_1_1">#REF!</definedName>
    <definedName name="Excel_BuiltIn_Print_Area_2_1">#REF!</definedName>
    <definedName name="Excel_BuiltIn_Print_Area_3_1">'5.kiadás'!$A$5:$E$605</definedName>
    <definedName name="_xlnm.Print_Titles" localSheetId="4">'5.kiadás'!$5:$10</definedName>
    <definedName name="_xlnm.Print_Area" localSheetId="1">'2. bevételek'!$A$1:$H$90</definedName>
    <definedName name="_xlnm.Print_Area" localSheetId="4">'5.kiadás'!$A$1:$H$256</definedName>
    <definedName name="_xlnm.Print_Area" localSheetId="6">'7. felhalmozás'!$A$1:$C$14</definedName>
    <definedName name="_xlnm.Print_Area" localSheetId="7">'8. táj adatok műk'!$A$1:$F$28</definedName>
    <definedName name="_xlnm.Print_Area" localSheetId="8">'9. táj adatok felh'!$A$1:$E$28</definedName>
  </definedNames>
  <calcPr fullCalcOnLoad="1"/>
</workbook>
</file>

<file path=xl/sharedStrings.xml><?xml version="1.0" encoding="utf-8"?>
<sst xmlns="http://schemas.openxmlformats.org/spreadsheetml/2006/main" count="711" uniqueCount="332">
  <si>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</si>
  <si>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</si>
  <si>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</si>
  <si>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</si>
  <si>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</si>
  <si>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</si>
  <si>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</si>
  <si>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</si>
  <si>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</si>
  <si>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</si>
  <si>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</si>
  <si>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</si>
  <si>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</si>
  <si>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</si>
  <si>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Könyvbeszerzés</t>
  </si>
  <si>
    <t>Szociális hozzájárulási adó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</si>
  <si>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</si>
  <si>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</si>
  <si>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</si>
  <si>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</si>
  <si>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</si>
  <si>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</si>
  <si>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</si>
  <si>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</si>
  <si>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</si>
  <si>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</si>
  <si>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</si>
  <si>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Egyszerűsített foglalkoztatás alá tartozó munkavállaló</t>
  </si>
  <si>
    <t>K121</t>
  </si>
  <si>
    <t>K123</t>
  </si>
  <si>
    <t>Egyéb külső személyi juttatások</t>
  </si>
  <si>
    <t>K2</t>
  </si>
  <si>
    <t>Munkaadókat terhelő járulékok és szociális hozzájárulási adó</t>
  </si>
  <si>
    <t>K3</t>
  </si>
  <si>
    <t>Dologi kiadások</t>
  </si>
  <si>
    <t>EHO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</si>
  <si>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</si>
  <si>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</si>
  <si>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</si>
  <si>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</si>
  <si>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</si>
  <si>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</si>
  <si>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Tűzelőanyagok, hajtó, és kenőanyagok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</si>
  <si>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</si>
  <si>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</si>
  <si>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</si>
  <si>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</si>
  <si>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</si>
  <si>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</si>
  <si>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</si>
  <si>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</si>
  <si>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</si>
  <si>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</si>
  <si>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</si>
  <si>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</si>
  <si>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</si>
  <si>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</si>
  <si>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</si>
  <si>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Egyéb üzemeltetési, fenntartási szolg.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</si>
  <si>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</si>
  <si>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</si>
  <si>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</si>
  <si>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</si>
  <si>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</si>
  <si>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</si>
  <si>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</t>
  </si>
  <si>
    <t>Adók, díjak</t>
  </si>
  <si>
    <t>K4</t>
  </si>
  <si>
    <t>Ellátottak pénzbeli támogatásai</t>
  </si>
  <si>
    <t>K42</t>
  </si>
  <si>
    <t>Családi támogatások</t>
  </si>
  <si>
    <t>Egyéb pénzbeli és természetbeni gyermekvédelmi támogatás</t>
  </si>
  <si>
    <t>K48</t>
  </si>
  <si>
    <t>Egyéb nem intézményi ellátások</t>
  </si>
  <si>
    <t>Átmeneti segély</t>
  </si>
  <si>
    <t>Temetési segély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</si>
  <si>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</si>
  <si>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</si>
  <si>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</si>
  <si>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</si>
  <si>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</si>
  <si>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</si>
  <si>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</si>
  <si>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</si>
  <si>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</si>
  <si>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</si>
  <si>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</si>
  <si>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>K65</t>
  </si>
  <si>
    <t xml:space="preserve">Beruházási célú előzetesen felszámított áfa </t>
  </si>
  <si>
    <t>K7</t>
  </si>
  <si>
    <t>Felújítások</t>
  </si>
  <si>
    <t>Egyéb felhalmozási célú kiadások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</si>
  <si>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</si>
  <si>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</si>
  <si>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</si>
  <si>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</si>
  <si>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</si>
  <si>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</si>
  <si>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</si>
  <si>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</si>
  <si>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</si>
  <si>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</si>
  <si>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</si>
  <si>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</si>
  <si>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</si>
  <si>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B116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</si>
  <si>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</si>
  <si>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</si>
  <si>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</si>
  <si>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</si>
  <si>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</si>
  <si>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</si>
  <si>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</si>
  <si>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</si>
  <si>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</si>
  <si>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</si>
  <si>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</si>
  <si>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</si>
  <si>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</si>
  <si>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</si>
  <si>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</si>
  <si>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</si>
  <si>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</si>
  <si>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</si>
  <si>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</si>
  <si>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</si>
  <si>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</si>
  <si>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</si>
  <si>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</si>
  <si>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</si>
  <si>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</si>
  <si>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</si>
  <si>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</si>
  <si>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B63</t>
  </si>
  <si>
    <t>Egyéb működési célú átvett pénzeszközök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</si>
  <si>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</si>
  <si>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</si>
  <si>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</si>
  <si>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</si>
  <si>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</si>
  <si>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</si>
  <si>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</si>
  <si>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</si>
  <si>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</si>
  <si>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</si>
  <si>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</si>
  <si>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</si>
  <si>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</si>
  <si>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</si>
  <si>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</si>
  <si>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</si>
  <si>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</si>
  <si>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</si>
  <si>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</si>
  <si>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Étkezési hozzájárulás</t>
  </si>
  <si>
    <t>107060 Egyéb szociális pénzbeli és természetbeni ellátások, támogatások</t>
  </si>
  <si>
    <t>Szülési támogatás</t>
  </si>
  <si>
    <t>Beiskolázási támogatás</t>
  </si>
  <si>
    <t>082092 Közművelődés - hagyományos közösségi kulturális értékek gondozása</t>
  </si>
  <si>
    <t>082042 Könyvtári állomány gyarapítása, nyilvántartása</t>
  </si>
  <si>
    <t>091140 Óvodai nevelés, ellátás szakmai feladatai</t>
  </si>
  <si>
    <t xml:space="preserve">      Társulási feladatokhoz</t>
  </si>
  <si>
    <t xml:space="preserve">      Szociális és gyermekjóléti feladatokhoz</t>
  </si>
  <si>
    <t xml:space="preserve">011220 Adó-, vám- és jövedéki igazgatás 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</si>
  <si>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</si>
  <si>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</si>
  <si>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</si>
  <si>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</si>
  <si>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</si>
  <si>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</si>
  <si>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</si>
  <si>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</si>
  <si>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</si>
  <si>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</si>
  <si>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</si>
  <si>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</si>
  <si>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</si>
  <si>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</si>
  <si>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</si>
  <si>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</si>
  <si>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</si>
  <si>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</si>
  <si>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</si>
  <si>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</si>
  <si>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</si>
  <si>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</si>
  <si>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</si>
  <si>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</si>
  <si>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</si>
  <si>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</si>
  <si>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</si>
  <si>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</si>
  <si>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</si>
  <si>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</si>
  <si>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</si>
  <si>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</si>
  <si>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</si>
  <si>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</si>
  <si>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</si>
  <si>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</si>
  <si>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</si>
  <si>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</si>
  <si>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(adatok ezer Ft – ban )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</si>
  <si>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</si>
  <si>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</si>
  <si>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</si>
  <si>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</si>
  <si>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</si>
  <si>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</si>
  <si>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</si>
  <si>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Finanszírozási bevételek összesen</t>
  </si>
  <si>
    <t>BALATONRENDES KÖZSÉG ÖNKORMÁNYZATA</t>
  </si>
  <si>
    <t>Munkáltató által fizetett szja</t>
  </si>
  <si>
    <t>Munkaruha, védőruha</t>
  </si>
  <si>
    <t>051030 Nem veszélyes hulladék begyűjtése, átrakása, szállítása</t>
  </si>
  <si>
    <t>Informatikai szolgáltatás igénybevétele</t>
  </si>
  <si>
    <t>Számítógépes készenléti díj</t>
  </si>
  <si>
    <t>Internet díja</t>
  </si>
  <si>
    <t>Víz és csatornadíjak</t>
  </si>
  <si>
    <t>KIADÁSOK ÖSSZESEN</t>
  </si>
  <si>
    <t>091220 Könyvtári állomány gyarapítása, nyilvántartása</t>
  </si>
  <si>
    <t>B403</t>
  </si>
  <si>
    <t>Közvetített szolgáltatások bevétele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</si>
  <si>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</si>
  <si>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</si>
  <si>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</si>
  <si>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</si>
  <si>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031060 Bűnmegelőzés</t>
  </si>
  <si>
    <t>Támogatásértékű működési kiadás önkormányzatoknak (Révfülöp)</t>
  </si>
  <si>
    <t>Támogatásértékű működési kiadás önkormányzatoknak (Kővágóörsi Közös Önkormányzati Hivatal - Belső ellenőrzés)</t>
  </si>
  <si>
    <t>Közvilágítás korszerűsítés</t>
  </si>
  <si>
    <t>2014. teljesítés</t>
  </si>
  <si>
    <t>Települési önkormányzatok szociális feladatainak egyéb támogatása</t>
  </si>
  <si>
    <t>államigazgatási feladatok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</si>
  <si>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</si>
  <si>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</si>
  <si>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</si>
  <si>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</si>
  <si>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Lakhatási kiadásokra tekintettel</t>
  </si>
  <si>
    <t>107052 Házi segítségnyújtás</t>
  </si>
  <si>
    <t>B402</t>
  </si>
  <si>
    <t>B64</t>
  </si>
  <si>
    <t>Működési célú visszatérítendő támogatások, kölcsönök visszatérülése államháztartáson kívülről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</si>
  <si>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</si>
  <si>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</si>
  <si>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</si>
  <si>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</si>
  <si>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</si>
  <si>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Elszámolásból származó bevételek</t>
  </si>
  <si>
    <t>Felhalmozási támogatások államháztartáson belülről</t>
  </si>
  <si>
    <t>B25</t>
  </si>
  <si>
    <t>Egyéb felhalmozási célú támogatások bevételei államháztartáson belülről</t>
  </si>
  <si>
    <t xml:space="preserve"> felújítások, beruházások kiemelt előirányzatonként</t>
  </si>
  <si>
    <t>K71</t>
  </si>
  <si>
    <t>Ingatlanok felújítása</t>
  </si>
  <si>
    <t>K74</t>
  </si>
  <si>
    <t>Foglalkoztatottak személyi juttatásai</t>
  </si>
  <si>
    <t>Főállású polgármester illetménye</t>
  </si>
  <si>
    <t>Választott tisztségviselők juttatásai</t>
  </si>
  <si>
    <t>Nyomtatást segítő anyagok</t>
  </si>
  <si>
    <t>Biztosítási díjak</t>
  </si>
  <si>
    <t>Szociális tüzifa</t>
  </si>
  <si>
    <t>Üdülőhelyi feladatok támogatása</t>
  </si>
  <si>
    <t>A 2015. évről áthúzódó bérkompenzáció támogatása</t>
  </si>
  <si>
    <t>Eredeti előirányzat</t>
  </si>
  <si>
    <t>K1113</t>
  </si>
  <si>
    <t>Foglalkoztatottak egyéb személyi juttatásai</t>
  </si>
  <si>
    <t>2016. évi költségvetés bevételei</t>
  </si>
  <si>
    <t>B16</t>
  </si>
  <si>
    <t>Egyéb működési célú támogatások bevételei államháztartáson belülről</t>
  </si>
  <si>
    <t>Gyermekvédelmi kedvezmény keretében nyújtott Erzsébet utalványok támogatása (B1604)</t>
  </si>
  <si>
    <t>013350 Az önkormányzati vagyonnal való gazdálkodással kapcsolatos feladatok</t>
  </si>
  <si>
    <t>Közvilágítás korszerüsítése</t>
  </si>
  <si>
    <t>Közvilágítás bővítése</t>
  </si>
  <si>
    <t>Felújítási célú előzetesen felújított áfa</t>
  </si>
  <si>
    <t>Orvosi rendelő vizesblokk felújítás</t>
  </si>
  <si>
    <t>Működési célú pénzeszköz átadás civil szervezeteknek</t>
  </si>
  <si>
    <t xml:space="preserve">K84 </t>
  </si>
  <si>
    <t>Ügyeleti gépkocsi vásárlására</t>
  </si>
  <si>
    <t>072112 Háziorvosi ügyeleti ellátás</t>
  </si>
  <si>
    <t>Egyéb működési célú támogatások szociális és gyermekjóléti szolgálatnak</t>
  </si>
  <si>
    <t xml:space="preserve">2016. évi költségvetés kiadási </t>
  </si>
  <si>
    <t>2016. évi költségvetés bevételei jogcímenként</t>
  </si>
  <si>
    <t>2016. évi BEVÉTELEK feladatonkénti  bontása (ezer Ft-ban)</t>
  </si>
  <si>
    <t>13350 Az önkormányzati vagyonnal való gazdálkodással kapcsolatos feladatok</t>
  </si>
  <si>
    <t>2016. évi KIADÁSOK feladatonkénti  bontása (ezer Ft-ban)</t>
  </si>
  <si>
    <t>72112 Háziorvosi ügyeleti ellátás</t>
  </si>
  <si>
    <t>Közvilágítás bővítés</t>
  </si>
  <si>
    <t xml:space="preserve">2016. évi költségvetés felhalmozási célú kiadási </t>
  </si>
  <si>
    <t xml:space="preserve">2016. évi költségvetés összevont mérlege </t>
  </si>
  <si>
    <t>2015. teljesítés</t>
  </si>
  <si>
    <t>2015. évi teljesítés</t>
  </si>
  <si>
    <t>2. melléklet az  1/2016. (II. 24.) önkormányzati rendelethez</t>
  </si>
  <si>
    <t>1. melléklet az  1/2016. (II. 24.) önkormányzati rendelethez</t>
  </si>
  <si>
    <t>3. melléklet az  1/2016. (II. 24.) önkormányzati rendelethez</t>
  </si>
  <si>
    <t>4. melléklet az  1/2016. (II. 24.) önkormányzati rendelethez</t>
  </si>
  <si>
    <t>5. melléklet az 1/2016. (II.24.) önkormányzati rendelethez</t>
  </si>
  <si>
    <t>6. melléklet az   1/2016. (II. 24.) önkormányzati rendelethez</t>
  </si>
  <si>
    <t>7. melléklet az   1/2016. (II. 24.) önkormányzati rendelethez</t>
  </si>
  <si>
    <t>8. melléklet az 1/2016. (II. 24.) önkormányzati rendelethez</t>
  </si>
  <si>
    <t>Módosított előirányzat</t>
  </si>
  <si>
    <t>Önkormányzati  képviselők, polgármester juttatása</t>
  </si>
  <si>
    <t>K64</t>
  </si>
  <si>
    <t>011220 Adó-, vám- és jövedéki igazgatás</t>
  </si>
  <si>
    <t>Bevétel elszámolását követő években történő visszafizetés</t>
  </si>
  <si>
    <t>K335</t>
  </si>
  <si>
    <t>Közvetített szolgáltatások</t>
  </si>
  <si>
    <t>Táppénz hozzájárulás</t>
  </si>
  <si>
    <t>Munkaruha és védőruha</t>
  </si>
  <si>
    <t>Egyéb tárgyi eszközök beszerzése</t>
  </si>
  <si>
    <t>Ágaprító, benzines fünyíró</t>
  </si>
  <si>
    <t>K67</t>
  </si>
  <si>
    <t>Beruházási célú előzetesen felszámított általános forgalmi adó</t>
  </si>
  <si>
    <t>Gyógyszer</t>
  </si>
  <si>
    <t>K513</t>
  </si>
  <si>
    <t xml:space="preserve"> </t>
  </si>
  <si>
    <t>Sírhelymegváltás</t>
  </si>
  <si>
    <t>Kompenzáció</t>
  </si>
  <si>
    <t>Lakossági csatorna és ivóvíz pályázat támogatása</t>
  </si>
  <si>
    <t>gépbeszerzés (ágaprító, benzines fünyíró)</t>
  </si>
  <si>
    <t>2016. évi módosított előirányzat</t>
  </si>
  <si>
    <t>9. melléklet az 1/2016. (II. 24.) önkormányzati rendelethez</t>
  </si>
  <si>
    <t>Működési célú pénzeszköz átadás egyéb vállalkozásoknak (Lakossági ivóvíz pályázat)</t>
  </si>
  <si>
    <t>1. melléklet a 8/2016. (IX. 30.) önkormányzati rendelethez</t>
  </si>
  <si>
    <t>3. melléklet a 8/2016. (IX. 30.) önkormányzati rendelethez</t>
  </si>
  <si>
    <t>4. melléklet a 8/2016. (IX. 30) önkormányzati rendelethez</t>
  </si>
  <si>
    <t xml:space="preserve">                                                                                                                                    2. melléklet a  8/2016. (IX. 30.) önkormányzati rendelethez</t>
  </si>
  <si>
    <t>5. melléklet a  8/2016. (IX. 30.) önkormányzati rendelethez</t>
  </si>
  <si>
    <t>6. melléklet a  8/2016. (IX. 30.) önkormányzati rendelethez</t>
  </si>
  <si>
    <t>7. melléklet a  8/2016. (IX. 30.) önkormányzati rendelethez</t>
  </si>
  <si>
    <t>8. melléklet a  8/2016. (IX. 30.) önkormányzati rendelethez</t>
  </si>
  <si>
    <t>9. melléklet a  8/2016. (IX. 30.)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</si>
</sst>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[$¥€-2]\ #\ ##,000_);[Red]\([$€-2]\ #\ ##,0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0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13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56" applyFont="1">
      <alignment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21" fillId="0" borderId="14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3" xfId="56" applyFont="1" applyBorder="1" applyAlignment="1">
      <alignment wrapText="1"/>
      <protection/>
    </xf>
    <xf numFmtId="3" fontId="20" fillId="0" borderId="13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6" fillId="0" borderId="0" xfId="56" applyNumberFormat="1" applyFont="1" applyBorder="1" applyAlignment="1">
      <alignment horizontal="right" wrapText="1"/>
      <protection/>
    </xf>
    <xf numFmtId="3" fontId="36" fillId="0" borderId="14" xfId="56" applyNumberFormat="1" applyFont="1" applyBorder="1" applyAlignment="1">
      <alignment horizontal="right" wrapText="1"/>
      <protection/>
    </xf>
    <xf numFmtId="3" fontId="20" fillId="0" borderId="13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>
      <alignment/>
      <protection/>
    </xf>
    <xf numFmtId="0" fontId="21" fillId="0" borderId="0" xfId="56" applyFont="1">
      <alignment/>
      <protection/>
    </xf>
    <xf numFmtId="3" fontId="20" fillId="0" borderId="0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22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0" fillId="0" borderId="15" xfId="0" applyFont="1" applyFill="1" applyBorder="1" applyAlignment="1">
      <alignment/>
    </xf>
    <xf numFmtId="0" fontId="39" fillId="0" borderId="16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" fontId="18" fillId="0" borderId="1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56" applyFont="1" applyBorder="1" applyAlignment="1">
      <alignment horizontal="center"/>
      <protection/>
    </xf>
    <xf numFmtId="0" fontId="18" fillId="0" borderId="16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3" fontId="20" fillId="0" borderId="17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22" fillId="0" borderId="21" xfId="0" applyFont="1" applyFill="1" applyBorder="1" applyAlignment="1">
      <alignment vertical="center"/>
    </xf>
    <xf numFmtId="0" fontId="20" fillId="0" borderId="16" xfId="0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/>
    </xf>
    <xf numFmtId="0" fontId="22" fillId="24" borderId="15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3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6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39" fillId="24" borderId="16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wrapText="1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 wrapText="1"/>
    </xf>
    <xf numFmtId="0" fontId="18" fillId="0" borderId="24" xfId="0" applyFont="1" applyBorder="1" applyAlignment="1">
      <alignment/>
    </xf>
    <xf numFmtId="0" fontId="19" fillId="0" borderId="25" xfId="0" applyFont="1" applyBorder="1" applyAlignment="1">
      <alignment horizontal="justify"/>
    </xf>
    <xf numFmtId="0" fontId="22" fillId="0" borderId="26" xfId="0" applyFont="1" applyBorder="1" applyAlignment="1">
      <alignment horizontal="justify"/>
    </xf>
    <xf numFmtId="0" fontId="0" fillId="0" borderId="0" xfId="0" applyFont="1" applyBorder="1" applyAlignment="1">
      <alignment/>
    </xf>
    <xf numFmtId="3" fontId="20" fillId="0" borderId="27" xfId="56" applyNumberFormat="1" applyFont="1" applyBorder="1" applyAlignment="1">
      <alignment vertical="center"/>
      <protection/>
    </xf>
    <xf numFmtId="3" fontId="36" fillId="0" borderId="28" xfId="56" applyNumberFormat="1" applyFont="1" applyBorder="1" applyAlignment="1">
      <alignment horizontal="right" wrapText="1"/>
      <protection/>
    </xf>
    <xf numFmtId="3" fontId="20" fillId="0" borderId="27" xfId="56" applyNumberFormat="1" applyFont="1" applyBorder="1" applyAlignment="1">
      <alignment horizontal="right" wrapText="1"/>
      <protection/>
    </xf>
    <xf numFmtId="0" fontId="18" fillId="0" borderId="28" xfId="56" applyFont="1" applyBorder="1">
      <alignment/>
      <protection/>
    </xf>
    <xf numFmtId="0" fontId="18" fillId="0" borderId="28" xfId="56" applyBorder="1">
      <alignment/>
      <protection/>
    </xf>
    <xf numFmtId="3" fontId="21" fillId="0" borderId="28" xfId="56" applyNumberFormat="1" applyFont="1" applyBorder="1" applyAlignment="1">
      <alignment horizontal="right" vertical="center" wrapText="1"/>
      <protection/>
    </xf>
    <xf numFmtId="0" fontId="21" fillId="0" borderId="0" xfId="56" applyFont="1" applyBorder="1">
      <alignment/>
      <protection/>
    </xf>
    <xf numFmtId="3" fontId="18" fillId="0" borderId="29" xfId="56" applyNumberFormat="1" applyFont="1" applyBorder="1" applyAlignment="1">
      <alignment horizontal="right" vertical="center" wrapText="1"/>
      <protection/>
    </xf>
    <xf numFmtId="3" fontId="18" fillId="0" borderId="28" xfId="56" applyNumberFormat="1" applyFont="1" applyBorder="1" applyAlignment="1">
      <alignment horizontal="right" vertical="center" wrapText="1"/>
      <protection/>
    </xf>
    <xf numFmtId="0" fontId="1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30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31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8" fillId="0" borderId="16" xfId="56" applyFont="1" applyBorder="1" applyAlignment="1">
      <alignment vertical="center" wrapText="1"/>
      <protection/>
    </xf>
    <xf numFmtId="0" fontId="20" fillId="0" borderId="21" xfId="56" applyFont="1" applyBorder="1" applyAlignment="1">
      <alignment wrapText="1"/>
      <protection/>
    </xf>
    <xf numFmtId="0" fontId="21" fillId="0" borderId="16" xfId="56" applyFont="1" applyBorder="1">
      <alignment/>
      <protection/>
    </xf>
    <xf numFmtId="0" fontId="19" fillId="0" borderId="16" xfId="0" applyFont="1" applyBorder="1" applyAlignment="1">
      <alignment horizontal="justify"/>
    </xf>
    <xf numFmtId="0" fontId="19" fillId="0" borderId="16" xfId="0" applyFont="1" applyBorder="1" applyAlignment="1">
      <alignment/>
    </xf>
    <xf numFmtId="0" fontId="20" fillId="0" borderId="16" xfId="56" applyFont="1" applyBorder="1" applyAlignment="1">
      <alignment wrapText="1"/>
      <protection/>
    </xf>
    <xf numFmtId="3" fontId="20" fillId="0" borderId="27" xfId="56" applyNumberFormat="1" applyFont="1" applyBorder="1" applyAlignment="1">
      <alignment horizontal="right" vertical="center" wrapText="1"/>
      <protection/>
    </xf>
    <xf numFmtId="3" fontId="21" fillId="0" borderId="28" xfId="56" applyNumberFormat="1" applyFont="1" applyBorder="1" applyAlignment="1">
      <alignment horizontal="right" vertical="center" wrapText="1"/>
      <protection/>
    </xf>
    <xf numFmtId="3" fontId="18" fillId="0" borderId="28" xfId="56" applyNumberFormat="1" applyFont="1" applyBorder="1" applyAlignment="1">
      <alignment horizontal="right" wrapText="1"/>
      <protection/>
    </xf>
    <xf numFmtId="3" fontId="20" fillId="0" borderId="27" xfId="56" applyNumberFormat="1" applyFont="1" applyBorder="1" applyAlignment="1">
      <alignment horizontal="right" wrapText="1"/>
      <protection/>
    </xf>
    <xf numFmtId="3" fontId="20" fillId="0" borderId="28" xfId="56" applyNumberFormat="1" applyFont="1" applyBorder="1" applyAlignment="1">
      <alignment horizontal="right" wrapText="1"/>
      <protection/>
    </xf>
    <xf numFmtId="0" fontId="18" fillId="24" borderId="0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3" fontId="20" fillId="24" borderId="17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3" fontId="20" fillId="24" borderId="22" xfId="0" applyNumberFormat="1" applyFont="1" applyFill="1" applyBorder="1" applyAlignment="1">
      <alignment horizontal="right"/>
    </xf>
    <xf numFmtId="0" fontId="22" fillId="24" borderId="0" xfId="0" applyFont="1" applyFill="1" applyBorder="1" applyAlignment="1">
      <alignment/>
    </xf>
    <xf numFmtId="3" fontId="22" fillId="24" borderId="22" xfId="0" applyNumberFormat="1" applyFont="1" applyFill="1" applyBorder="1" applyAlignment="1">
      <alignment/>
    </xf>
    <xf numFmtId="3" fontId="22" fillId="24" borderId="33" xfId="0" applyNumberFormat="1" applyFont="1" applyFill="1" applyBorder="1" applyAlignment="1">
      <alignment/>
    </xf>
    <xf numFmtId="0" fontId="22" fillId="24" borderId="15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3" fontId="20" fillId="24" borderId="17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22" fillId="0" borderId="34" xfId="0" applyFont="1" applyFill="1" applyBorder="1" applyAlignment="1">
      <alignment vertical="center"/>
    </xf>
    <xf numFmtId="0" fontId="18" fillId="24" borderId="23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0" xfId="56" applyFont="1" applyBorder="1">
      <alignment/>
      <protection/>
    </xf>
    <xf numFmtId="0" fontId="20" fillId="0" borderId="11" xfId="56" applyFont="1" applyBorder="1" applyAlignment="1">
      <alignment horizontal="center"/>
      <protection/>
    </xf>
    <xf numFmtId="0" fontId="18" fillId="0" borderId="34" xfId="56" applyFont="1" applyBorder="1">
      <alignment/>
      <protection/>
    </xf>
    <xf numFmtId="3" fontId="18" fillId="0" borderId="33" xfId="56" applyNumberFormat="1" applyFont="1" applyBorder="1" applyAlignment="1">
      <alignment horizontal="right" vertical="center" wrapText="1"/>
      <protection/>
    </xf>
    <xf numFmtId="3" fontId="18" fillId="0" borderId="22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0" fontId="21" fillId="0" borderId="34" xfId="56" applyFont="1" applyBorder="1">
      <alignment/>
      <protection/>
    </xf>
    <xf numFmtId="3" fontId="20" fillId="0" borderId="31" xfId="56" applyNumberFormat="1" applyFont="1" applyBorder="1" applyAlignment="1">
      <alignment vertical="center"/>
      <protection/>
    </xf>
    <xf numFmtId="0" fontId="18" fillId="0" borderId="22" xfId="56" applyFont="1" applyBorder="1">
      <alignment/>
      <protection/>
    </xf>
    <xf numFmtId="3" fontId="20" fillId="0" borderId="31" xfId="56" applyNumberFormat="1" applyFont="1" applyBorder="1" applyAlignment="1">
      <alignment horizontal="right" wrapText="1"/>
      <protection/>
    </xf>
    <xf numFmtId="3" fontId="20" fillId="0" borderId="22" xfId="56" applyNumberFormat="1" applyFont="1" applyBorder="1" applyAlignment="1">
      <alignment horizontal="right" wrapText="1"/>
      <protection/>
    </xf>
    <xf numFmtId="3" fontId="18" fillId="0" borderId="22" xfId="56" applyNumberFormat="1" applyFont="1" applyBorder="1">
      <alignment/>
      <protection/>
    </xf>
    <xf numFmtId="0" fontId="21" fillId="0" borderId="18" xfId="56" applyFont="1" applyBorder="1">
      <alignment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3" fontId="20" fillId="0" borderId="35" xfId="56" applyNumberFormat="1" applyFont="1" applyBorder="1" applyAlignment="1">
      <alignment horizontal="right" wrapText="1"/>
      <protection/>
    </xf>
    <xf numFmtId="3" fontId="20" fillId="0" borderId="32" xfId="56" applyNumberFormat="1" applyFont="1" applyBorder="1" applyAlignment="1">
      <alignment horizontal="right" wrapText="1"/>
      <protection/>
    </xf>
    <xf numFmtId="0" fontId="18" fillId="0" borderId="36" xfId="56" applyFont="1" applyBorder="1">
      <alignment/>
      <protection/>
    </xf>
    <xf numFmtId="0" fontId="20" fillId="0" borderId="37" xfId="56" applyFont="1" applyBorder="1" applyAlignment="1">
      <alignment horizontal="center" vertical="center" wrapText="1"/>
      <protection/>
    </xf>
    <xf numFmtId="3" fontId="18" fillId="0" borderId="33" xfId="56" applyNumberFormat="1" applyFont="1" applyBorder="1" applyAlignment="1">
      <alignment horizontal="right" vertical="center" wrapText="1"/>
      <protection/>
    </xf>
    <xf numFmtId="3" fontId="18" fillId="0" borderId="22" xfId="56" applyNumberFormat="1" applyFont="1" applyBorder="1" applyAlignment="1">
      <alignment horizontal="right" vertical="center" wrapText="1"/>
      <protection/>
    </xf>
    <xf numFmtId="0" fontId="18" fillId="0" borderId="15" xfId="56" applyFont="1" applyBorder="1">
      <alignment/>
      <protection/>
    </xf>
    <xf numFmtId="0" fontId="18" fillId="0" borderId="34" xfId="56" applyFont="1" applyBorder="1">
      <alignment/>
      <protection/>
    </xf>
    <xf numFmtId="3" fontId="20" fillId="0" borderId="31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3" fontId="18" fillId="0" borderId="22" xfId="56" applyNumberFormat="1" applyFont="1" applyBorder="1" applyAlignment="1">
      <alignment horizontal="right" wrapText="1"/>
      <protection/>
    </xf>
    <xf numFmtId="0" fontId="21" fillId="0" borderId="34" xfId="56" applyFont="1" applyBorder="1">
      <alignment/>
      <protection/>
    </xf>
    <xf numFmtId="3" fontId="20" fillId="0" borderId="31" xfId="56" applyNumberFormat="1" applyFont="1" applyBorder="1" applyAlignment="1">
      <alignment horizontal="right" wrapText="1"/>
      <protection/>
    </xf>
    <xf numFmtId="3" fontId="20" fillId="0" borderId="22" xfId="56" applyNumberFormat="1" applyFont="1" applyBorder="1" applyAlignment="1">
      <alignment horizontal="right" wrapText="1"/>
      <protection/>
    </xf>
    <xf numFmtId="0" fontId="19" fillId="0" borderId="18" xfId="0" applyFont="1" applyBorder="1" applyAlignment="1">
      <alignment/>
    </xf>
    <xf numFmtId="0" fontId="22" fillId="0" borderId="20" xfId="0" applyFont="1" applyBorder="1" applyAlignment="1">
      <alignment/>
    </xf>
    <xf numFmtId="3" fontId="20" fillId="0" borderId="35" xfId="56" applyNumberFormat="1" applyFont="1" applyBorder="1" applyAlignment="1">
      <alignment horizontal="right" wrapText="1"/>
      <protection/>
    </xf>
    <xf numFmtId="3" fontId="20" fillId="0" borderId="32" xfId="56" applyNumberFormat="1" applyFont="1" applyBorder="1" applyAlignment="1">
      <alignment horizontal="right" wrapText="1"/>
      <protection/>
    </xf>
    <xf numFmtId="0" fontId="19" fillId="0" borderId="38" xfId="0" applyFont="1" applyBorder="1" applyAlignment="1">
      <alignment horizontal="justify"/>
    </xf>
    <xf numFmtId="3" fontId="33" fillId="0" borderId="17" xfId="0" applyNumberFormat="1" applyFont="1" applyFill="1" applyBorder="1" applyAlignment="1">
      <alignment/>
    </xf>
    <xf numFmtId="3" fontId="20" fillId="0" borderId="17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 horizontal="left"/>
    </xf>
    <xf numFmtId="0" fontId="22" fillId="0" borderId="36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3" fontId="20" fillId="24" borderId="40" xfId="0" applyNumberFormat="1" applyFont="1" applyFill="1" applyBorder="1" applyAlignment="1">
      <alignment horizontal="center"/>
    </xf>
    <xf numFmtId="3" fontId="22" fillId="0" borderId="41" xfId="0" applyNumberFormat="1" applyFont="1" applyBorder="1" applyAlignment="1">
      <alignment horizontal="right"/>
    </xf>
    <xf numFmtId="3" fontId="18" fillId="0" borderId="29" xfId="56" applyNumberFormat="1" applyFont="1" applyBorder="1">
      <alignment/>
      <protection/>
    </xf>
    <xf numFmtId="3" fontId="18" fillId="0" borderId="0" xfId="56" applyNumberFormat="1" applyFont="1" applyBorder="1">
      <alignment/>
      <protection/>
    </xf>
    <xf numFmtId="3" fontId="21" fillId="0" borderId="29" xfId="56" applyNumberFormat="1" applyFont="1" applyBorder="1">
      <alignment/>
      <protection/>
    </xf>
    <xf numFmtId="3" fontId="21" fillId="0" borderId="0" xfId="56" applyNumberFormat="1" applyFont="1" applyBorder="1">
      <alignment/>
      <protection/>
    </xf>
    <xf numFmtId="3" fontId="18" fillId="0" borderId="0" xfId="56" applyNumberFormat="1" applyBorder="1">
      <alignment/>
      <protection/>
    </xf>
    <xf numFmtId="0" fontId="20" fillId="0" borderId="11" xfId="56" applyFont="1" applyBorder="1" applyAlignment="1">
      <alignment horizontal="center" vertical="center" wrapText="1"/>
      <protection/>
    </xf>
    <xf numFmtId="0" fontId="20" fillId="0" borderId="42" xfId="56" applyFont="1" applyBorder="1" applyAlignment="1">
      <alignment horizontal="center" vertical="center" wrapText="1"/>
      <protection/>
    </xf>
    <xf numFmtId="3" fontId="19" fillId="0" borderId="22" xfId="0" applyNumberFormat="1" applyFont="1" applyBorder="1" applyAlignment="1">
      <alignment/>
    </xf>
    <xf numFmtId="0" fontId="22" fillId="0" borderId="4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3" fontId="22" fillId="0" borderId="17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right"/>
    </xf>
    <xf numFmtId="3" fontId="19" fillId="0" borderId="17" xfId="0" applyNumberFormat="1" applyFont="1" applyFill="1" applyBorder="1" applyAlignment="1">
      <alignment/>
    </xf>
    <xf numFmtId="3" fontId="22" fillId="24" borderId="29" xfId="0" applyNumberFormat="1" applyFont="1" applyFill="1" applyBorder="1" applyAlignment="1">
      <alignment horizontal="left"/>
    </xf>
    <xf numFmtId="3" fontId="22" fillId="0" borderId="28" xfId="0" applyNumberFormat="1" applyFont="1" applyFill="1" applyBorder="1" applyAlignment="1">
      <alignment horizontal="center"/>
    </xf>
    <xf numFmtId="3" fontId="19" fillId="0" borderId="28" xfId="0" applyNumberFormat="1" applyFont="1" applyFill="1" applyBorder="1" applyAlignment="1">
      <alignment horizontal="right"/>
    </xf>
    <xf numFmtId="3" fontId="19" fillId="0" borderId="28" xfId="0" applyNumberFormat="1" applyFont="1" applyFill="1" applyBorder="1" applyAlignment="1">
      <alignment/>
    </xf>
    <xf numFmtId="3" fontId="18" fillId="0" borderId="28" xfId="0" applyNumberFormat="1" applyFont="1" applyFill="1" applyBorder="1" applyAlignment="1">
      <alignment/>
    </xf>
    <xf numFmtId="3" fontId="18" fillId="0" borderId="28" xfId="0" applyNumberFormat="1" applyFont="1" applyFill="1" applyBorder="1" applyAlignment="1">
      <alignment horizontal="right"/>
    </xf>
    <xf numFmtId="3" fontId="20" fillId="0" borderId="28" xfId="0" applyNumberFormat="1" applyFont="1" applyFill="1" applyBorder="1" applyAlignment="1">
      <alignment horizontal="center"/>
    </xf>
    <xf numFmtId="3" fontId="20" fillId="24" borderId="28" xfId="0" applyNumberFormat="1" applyFont="1" applyFill="1" applyBorder="1" applyAlignment="1">
      <alignment horizontal="left"/>
    </xf>
    <xf numFmtId="3" fontId="22" fillId="24" borderId="17" xfId="0" applyNumberFormat="1" applyFont="1" applyFill="1" applyBorder="1" applyAlignment="1">
      <alignment horizontal="left"/>
    </xf>
    <xf numFmtId="3" fontId="22" fillId="24" borderId="28" xfId="0" applyNumberFormat="1" applyFont="1" applyFill="1" applyBorder="1" applyAlignment="1">
      <alignment horizontal="left"/>
    </xf>
    <xf numFmtId="3" fontId="20" fillId="0" borderId="28" xfId="0" applyNumberFormat="1" applyFont="1" applyFill="1" applyBorder="1" applyAlignment="1">
      <alignment/>
    </xf>
    <xf numFmtId="3" fontId="18" fillId="0" borderId="28" xfId="0" applyNumberFormat="1" applyFont="1" applyFill="1" applyBorder="1" applyAlignment="1">
      <alignment horizontal="left"/>
    </xf>
    <xf numFmtId="3" fontId="33" fillId="0" borderId="28" xfId="0" applyNumberFormat="1" applyFont="1" applyFill="1" applyBorder="1" applyAlignment="1">
      <alignment/>
    </xf>
    <xf numFmtId="3" fontId="18" fillId="0" borderId="44" xfId="0" applyNumberFormat="1" applyFont="1" applyFill="1" applyBorder="1" applyAlignment="1">
      <alignment horizontal="right"/>
    </xf>
    <xf numFmtId="3" fontId="18" fillId="0" borderId="44" xfId="0" applyNumberFormat="1" applyFont="1" applyFill="1" applyBorder="1" applyAlignment="1">
      <alignment/>
    </xf>
    <xf numFmtId="3" fontId="20" fillId="24" borderId="44" xfId="0" applyNumberFormat="1" applyFont="1" applyFill="1" applyBorder="1" applyAlignment="1">
      <alignment horizontal="left"/>
    </xf>
    <xf numFmtId="3" fontId="20" fillId="0" borderId="44" xfId="0" applyNumberFormat="1" applyFont="1" applyFill="1" applyBorder="1" applyAlignment="1">
      <alignment horizontal="center"/>
    </xf>
    <xf numFmtId="3" fontId="20" fillId="0" borderId="45" xfId="0" applyNumberFormat="1" applyFont="1" applyFill="1" applyBorder="1" applyAlignment="1">
      <alignment/>
    </xf>
    <xf numFmtId="3" fontId="40" fillId="0" borderId="28" xfId="0" applyNumberFormat="1" applyFont="1" applyFill="1" applyBorder="1" applyAlignment="1">
      <alignment/>
    </xf>
    <xf numFmtId="3" fontId="20" fillId="0" borderId="35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20" fillId="0" borderId="46" xfId="0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/>
    </xf>
    <xf numFmtId="3" fontId="20" fillId="24" borderId="16" xfId="0" applyNumberFormat="1" applyFont="1" applyFill="1" applyBorder="1" applyAlignment="1">
      <alignment horizontal="left"/>
    </xf>
    <xf numFmtId="3" fontId="20" fillId="0" borderId="16" xfId="0" applyNumberFormat="1" applyFont="1" applyFill="1" applyBorder="1" applyAlignment="1">
      <alignment horizontal="center"/>
    </xf>
    <xf numFmtId="3" fontId="18" fillId="0" borderId="16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3" fontId="20" fillId="0" borderId="45" xfId="0" applyNumberFormat="1" applyFont="1" applyFill="1" applyBorder="1" applyAlignment="1">
      <alignment horizontal="right"/>
    </xf>
    <xf numFmtId="3" fontId="20" fillId="0" borderId="35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3" fontId="20" fillId="24" borderId="29" xfId="0" applyNumberFormat="1" applyFont="1" applyFill="1" applyBorder="1" applyAlignment="1">
      <alignment horizontal="center"/>
    </xf>
    <xf numFmtId="3" fontId="20" fillId="24" borderId="28" xfId="0" applyNumberFormat="1" applyFont="1" applyFill="1" applyBorder="1" applyAlignment="1">
      <alignment horizontal="center"/>
    </xf>
    <xf numFmtId="3" fontId="18" fillId="0" borderId="47" xfId="0" applyNumberFormat="1" applyFont="1" applyBorder="1" applyAlignment="1">
      <alignment horizontal="right"/>
    </xf>
    <xf numFmtId="3" fontId="18" fillId="0" borderId="47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22" fillId="0" borderId="48" xfId="0" applyNumberFormat="1" applyFont="1" applyBorder="1" applyAlignment="1">
      <alignment horizontal="right"/>
    </xf>
    <xf numFmtId="3" fontId="18" fillId="0" borderId="40" xfId="0" applyNumberFormat="1" applyFont="1" applyBorder="1" applyAlignment="1">
      <alignment/>
    </xf>
    <xf numFmtId="3" fontId="18" fillId="0" borderId="49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9" fillId="0" borderId="51" xfId="0" applyFont="1" applyBorder="1" applyAlignment="1">
      <alignment horizontal="justify"/>
    </xf>
    <xf numFmtId="0" fontId="18" fillId="0" borderId="17" xfId="0" applyFont="1" applyBorder="1" applyAlignment="1">
      <alignment/>
    </xf>
    <xf numFmtId="3" fontId="20" fillId="24" borderId="52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2" fillId="24" borderId="55" xfId="0" applyFont="1" applyFill="1" applyBorder="1" applyAlignment="1">
      <alignment/>
    </xf>
    <xf numFmtId="0" fontId="22" fillId="24" borderId="23" xfId="0" applyFont="1" applyFill="1" applyBorder="1" applyAlignment="1">
      <alignment/>
    </xf>
    <xf numFmtId="0" fontId="22" fillId="24" borderId="56" xfId="0" applyFont="1" applyFill="1" applyBorder="1" applyAlignment="1">
      <alignment horizontal="left"/>
    </xf>
    <xf numFmtId="0" fontId="22" fillId="24" borderId="57" xfId="0" applyFont="1" applyFill="1" applyBorder="1" applyAlignment="1">
      <alignment horizontal="left"/>
    </xf>
    <xf numFmtId="0" fontId="22" fillId="0" borderId="58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5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right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4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0" fillId="0" borderId="0" xfId="56" applyFont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37" fillId="0" borderId="0" xfId="57" applyFont="1" applyAlignment="1">
      <alignment/>
      <protection/>
    </xf>
    <xf numFmtId="0" fontId="20" fillId="0" borderId="59" xfId="56" applyFont="1" applyBorder="1" applyAlignment="1">
      <alignment horizontal="center" vertical="center" wrapText="1"/>
      <protection/>
    </xf>
    <xf numFmtId="0" fontId="20" fillId="0" borderId="31" xfId="56" applyFont="1" applyBorder="1" applyAlignment="1">
      <alignment horizontal="center" vertical="center" wrapText="1"/>
      <protection/>
    </xf>
    <xf numFmtId="0" fontId="20" fillId="0" borderId="61" xfId="56" applyFont="1" applyBorder="1" applyAlignment="1">
      <alignment horizontal="center" vertical="center" wrapText="1"/>
      <protection/>
    </xf>
    <xf numFmtId="0" fontId="20" fillId="0" borderId="27" xfId="56" applyFont="1" applyBorder="1" applyAlignment="1">
      <alignment horizontal="center" vertical="center" wrapText="1"/>
      <protection/>
    </xf>
    <xf numFmtId="0" fontId="20" fillId="0" borderId="61" xfId="56" applyFont="1" applyBorder="1" applyAlignment="1">
      <alignment horizontal="center" vertical="center" wrapText="1"/>
      <protection/>
    </xf>
    <xf numFmtId="0" fontId="20" fillId="0" borderId="27" xfId="56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82" zoomScaleSheetLayoutView="82" zoomScalePageLayoutView="0" workbookViewId="0" topLeftCell="A1">
      <selection activeCell="A5" sqref="A5:D5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3" width="19.7109375" style="1" customWidth="1"/>
    <col min="4" max="4" width="19.57421875" style="1" customWidth="1"/>
    <col min="5" max="16384" width="9.140625" style="1" customWidth="1"/>
  </cols>
  <sheetData>
    <row r="1" spans="2:4" ht="15.75">
      <c r="B1" s="341" t="s">
        <v>323</v>
      </c>
      <c r="C1" s="341"/>
      <c r="D1" s="341"/>
    </row>
    <row r="2" spans="1:9" ht="30.75" customHeight="1">
      <c r="A2" s="353" t="s">
        <v>293</v>
      </c>
      <c r="B2" s="353"/>
      <c r="C2" s="353"/>
      <c r="D2" s="353"/>
      <c r="E2" s="74"/>
      <c r="F2" s="74"/>
      <c r="G2" s="74"/>
      <c r="H2" s="74"/>
      <c r="I2" s="74"/>
    </row>
    <row r="3" spans="1:9" ht="30.75" customHeight="1">
      <c r="A3" s="353"/>
      <c r="B3" s="353"/>
      <c r="C3" s="353"/>
      <c r="D3" s="74"/>
      <c r="E3" s="74"/>
      <c r="F3" s="74"/>
      <c r="G3" s="74"/>
      <c r="H3" s="74"/>
      <c r="I3" s="74"/>
    </row>
    <row r="4" spans="1:4" ht="30" customHeight="1">
      <c r="A4" s="342" t="s">
        <v>211</v>
      </c>
      <c r="B4" s="342"/>
      <c r="C4" s="342"/>
      <c r="D4" s="342"/>
    </row>
    <row r="5" spans="1:4" ht="30" customHeight="1">
      <c r="A5" s="342" t="s">
        <v>289</v>
      </c>
      <c r="B5" s="342"/>
      <c r="C5" s="342"/>
      <c r="D5" s="342"/>
    </row>
    <row r="6" spans="1:3" ht="30" customHeight="1" thickBot="1">
      <c r="A6" s="75"/>
      <c r="B6" s="75"/>
      <c r="C6" s="75"/>
    </row>
    <row r="7" spans="1:4" s="76" customFormat="1" ht="15.75" customHeight="1">
      <c r="A7" s="349" t="s">
        <v>179</v>
      </c>
      <c r="B7" s="350"/>
      <c r="C7" s="354" t="s">
        <v>264</v>
      </c>
      <c r="D7" s="343" t="s">
        <v>300</v>
      </c>
    </row>
    <row r="8" spans="1:4" ht="34.5" customHeight="1">
      <c r="A8" s="351"/>
      <c r="B8" s="352"/>
      <c r="C8" s="355"/>
      <c r="D8" s="344"/>
    </row>
    <row r="9" spans="1:4" ht="34.5" customHeight="1">
      <c r="A9" s="345" t="s">
        <v>180</v>
      </c>
      <c r="B9" s="346"/>
      <c r="C9" s="228">
        <f>SUM(C10:C13)</f>
        <v>28975000</v>
      </c>
      <c r="D9" s="340">
        <f>SUM(D10:D13)</f>
        <v>34142400</v>
      </c>
    </row>
    <row r="10" spans="1:4" ht="15.75">
      <c r="A10" s="203" t="s">
        <v>94</v>
      </c>
      <c r="B10" s="119" t="s">
        <v>95</v>
      </c>
      <c r="C10" s="174">
        <f>SUM('3. bevétel jogcím'!G10)</f>
        <v>15100762</v>
      </c>
      <c r="D10" s="174">
        <f>SUM('3. bevétel jogcím'!H10)</f>
        <v>20123162</v>
      </c>
    </row>
    <row r="11" spans="1:4" ht="15.75">
      <c r="A11" s="203" t="s">
        <v>107</v>
      </c>
      <c r="B11" s="119" t="s">
        <v>106</v>
      </c>
      <c r="C11" s="174">
        <f>SUM('3. bevétel jogcím'!G15)</f>
        <v>11659238</v>
      </c>
      <c r="D11" s="174">
        <f>SUM('3. bevétel jogcím'!H15)</f>
        <v>11659238</v>
      </c>
    </row>
    <row r="12" spans="1:5" ht="15.75">
      <c r="A12" s="203" t="s">
        <v>121</v>
      </c>
      <c r="B12" s="119" t="s">
        <v>122</v>
      </c>
      <c r="C12" s="174">
        <f>SUM('3. bevétel jogcím'!G18)</f>
        <v>2185000</v>
      </c>
      <c r="D12" s="174">
        <f>SUM('3. bevétel jogcím'!H18)</f>
        <v>2330000</v>
      </c>
      <c r="E12" s="3"/>
    </row>
    <row r="13" spans="1:4" ht="15.75">
      <c r="A13" s="203" t="s">
        <v>131</v>
      </c>
      <c r="B13" s="120" t="s">
        <v>132</v>
      </c>
      <c r="C13" s="174">
        <f>SUM('3. bevétel jogcím'!G25)</f>
        <v>30000</v>
      </c>
      <c r="D13" s="174">
        <f>SUM('3. bevétel jogcím'!H25)</f>
        <v>30000</v>
      </c>
    </row>
    <row r="14" spans="1:4" ht="30" customHeight="1">
      <c r="A14" s="175" t="s">
        <v>181</v>
      </c>
      <c r="B14" s="229"/>
      <c r="C14" s="230">
        <f>SUM(C15:C17)</f>
        <v>14000000</v>
      </c>
      <c r="D14" s="230">
        <f>SUM(D15:D17)</f>
        <v>14000000</v>
      </c>
    </row>
    <row r="15" spans="1:4" ht="15.75">
      <c r="A15" s="203" t="s">
        <v>191</v>
      </c>
      <c r="B15" s="80" t="s">
        <v>192</v>
      </c>
      <c r="C15" s="174">
        <f>SUM('3. bevétel jogcím'!G13)</f>
        <v>0</v>
      </c>
      <c r="D15" s="174">
        <f>SUM('3. bevétel jogcím'!H13)</f>
        <v>0</v>
      </c>
    </row>
    <row r="16" spans="1:4" ht="15.75" customHeight="1">
      <c r="A16" s="203" t="s">
        <v>127</v>
      </c>
      <c r="B16" s="119" t="s">
        <v>128</v>
      </c>
      <c r="C16" s="290">
        <f>SUM('3. bevétel jogcím'!G23)</f>
        <v>14000000</v>
      </c>
      <c r="D16" s="290">
        <f>SUM('3. bevétel jogcím'!H23)</f>
        <v>14000000</v>
      </c>
    </row>
    <row r="17" spans="1:4" ht="15.75" customHeight="1">
      <c r="A17" s="203" t="s">
        <v>135</v>
      </c>
      <c r="B17" s="119" t="s">
        <v>193</v>
      </c>
      <c r="C17" s="290">
        <f>SUM('3. bevétel jogcím'!G28)</f>
        <v>0</v>
      </c>
      <c r="D17" s="290">
        <f>SUM('3. bevétel jogcím'!H28)</f>
        <v>0</v>
      </c>
    </row>
    <row r="18" spans="1:4" ht="15.75" customHeight="1">
      <c r="A18" s="204"/>
      <c r="B18" s="119"/>
      <c r="C18" s="290"/>
      <c r="D18" s="339"/>
    </row>
    <row r="19" spans="1:4" ht="15.75" customHeight="1">
      <c r="A19" s="175" t="s">
        <v>138</v>
      </c>
      <c r="B19" s="178"/>
      <c r="C19" s="230">
        <f>SUM(C20)</f>
        <v>9895000</v>
      </c>
      <c r="D19" s="230">
        <f>SUM(D20)</f>
        <v>9753000</v>
      </c>
    </row>
    <row r="20" spans="1:4" ht="15.75" customHeight="1">
      <c r="A20" s="203" t="s">
        <v>137</v>
      </c>
      <c r="B20" s="119" t="s">
        <v>138</v>
      </c>
      <c r="C20" s="290">
        <f>SUM('3. bevétel jogcím'!G30)</f>
        <v>9895000</v>
      </c>
      <c r="D20" s="290">
        <f>SUM('3. bevétel jogcím'!H30)</f>
        <v>9753000</v>
      </c>
    </row>
    <row r="21" spans="1:4" ht="30" customHeight="1">
      <c r="A21" s="205" t="s">
        <v>182</v>
      </c>
      <c r="B21" s="79"/>
      <c r="C21" s="209">
        <f>SUM(C9+C14+C19)</f>
        <v>52870000</v>
      </c>
      <c r="D21" s="209">
        <f>SUM(D9+D14+D19)</f>
        <v>57895400</v>
      </c>
    </row>
    <row r="22" spans="1:4" ht="30" customHeight="1">
      <c r="A22" s="347" t="s">
        <v>183</v>
      </c>
      <c r="B22" s="348"/>
      <c r="C22" s="231">
        <f>SUM(C23:C27)</f>
        <v>36744000</v>
      </c>
      <c r="D22" s="231">
        <f>SUM(D23:D27)</f>
        <v>41572400</v>
      </c>
    </row>
    <row r="23" spans="1:4" ht="15.75">
      <c r="A23" s="203" t="s">
        <v>21</v>
      </c>
      <c r="B23" s="122" t="s">
        <v>184</v>
      </c>
      <c r="C23" s="174">
        <f>SUM('5.kiadás'!G12+'5.kiadás'!G68+'5.kiadás'!G193+'5.kiadás'!G220)</f>
        <v>10772000</v>
      </c>
      <c r="D23" s="174">
        <f>SUM('5.kiadás'!H12+'5.kiadás'!H68+'5.kiadás'!H193+'5.kiadás'!H220)</f>
        <v>11719600</v>
      </c>
    </row>
    <row r="24" spans="1:4" ht="15.75">
      <c r="A24" s="203" t="s">
        <v>31</v>
      </c>
      <c r="B24" s="80" t="s">
        <v>187</v>
      </c>
      <c r="C24" s="174">
        <f>SUM('5.kiadás'!G225+'5.kiadás'!G197+'5.kiadás'!G78+'5.kiadás'!G19)</f>
        <v>2516000</v>
      </c>
      <c r="D24" s="174">
        <f>SUM('5.kiadás'!H225+'5.kiadás'!H197+'5.kiadás'!H78+'5.kiadás'!H19)</f>
        <v>2971000</v>
      </c>
    </row>
    <row r="25" spans="1:4" ht="15.75">
      <c r="A25" s="203" t="s">
        <v>33</v>
      </c>
      <c r="B25" s="119" t="s">
        <v>34</v>
      </c>
      <c r="C25" s="174">
        <f>SUM('5.kiadás'!G21+'5.kiadás'!G83+'5.kiadás'!G103+'5.kiadás'!G113+'5.kiadás'!G125+'5.kiadás'!G141+'5.kiadás'!G183+'5.kiadás'!G199)</f>
        <v>10952000</v>
      </c>
      <c r="D25" s="174">
        <f>SUM('5.kiadás'!H21+'5.kiadás'!H83+'5.kiadás'!H103+'5.kiadás'!H113+'5.kiadás'!H125+'5.kiadás'!H141+'5.kiadás'!H183+'5.kiadás'!H199+'5.kiadás'!H56+'5.kiadás'!H228)</f>
        <v>11514000</v>
      </c>
    </row>
    <row r="26" spans="1:4" ht="15.75">
      <c r="A26" s="203" t="s">
        <v>67</v>
      </c>
      <c r="B26" s="122" t="s">
        <v>188</v>
      </c>
      <c r="C26" s="174">
        <f>SUM('5.kiadás'!G164)</f>
        <v>834000</v>
      </c>
      <c r="D26" s="174">
        <f>SUM('5.kiadás'!H164)</f>
        <v>835000</v>
      </c>
    </row>
    <row r="27" spans="1:4" ht="15.75">
      <c r="A27" s="203" t="s">
        <v>76</v>
      </c>
      <c r="B27" s="122" t="s">
        <v>77</v>
      </c>
      <c r="C27" s="174">
        <f>SUM('5.kiadás'!G39+'5.kiadás'!G147+'5.kiadás'!G159+'5.kiadás'!G174+'5.kiadás'!G179+'5.kiadás'!G241+'5.kiadás'!G246+'5.kiadás'!G252)</f>
        <v>11670000</v>
      </c>
      <c r="D27" s="174">
        <f>SUM('5.kiadás'!H39+'5.kiadás'!H147+'5.kiadás'!H159+'5.kiadás'!H174+'5.kiadás'!H179+'5.kiadás'!H241+'5.kiadás'!H246+'5.kiadás'!H252+'5.kiadás'!H51)</f>
        <v>14532800</v>
      </c>
    </row>
    <row r="28" spans="1:4" ht="30" customHeight="1">
      <c r="A28" s="232" t="s">
        <v>185</v>
      </c>
      <c r="B28" s="233"/>
      <c r="C28" s="230">
        <f>SUM(C29:C31)</f>
        <v>14726000</v>
      </c>
      <c r="D28" s="230">
        <f>SUM(D29:D31)</f>
        <v>14923000</v>
      </c>
    </row>
    <row r="29" spans="1:4" ht="15.75">
      <c r="A29" s="206" t="s">
        <v>83</v>
      </c>
      <c r="B29" s="122" t="s">
        <v>84</v>
      </c>
      <c r="C29" s="290">
        <f>SUM('5.kiadás'!G131)</f>
        <v>200000</v>
      </c>
      <c r="D29" s="290">
        <f>SUM('5.kiadás'!H131+'5.kiadás'!H235)</f>
        <v>397000</v>
      </c>
    </row>
    <row r="30" spans="1:4" ht="15.75">
      <c r="A30" s="206" t="s">
        <v>89</v>
      </c>
      <c r="B30" s="122" t="s">
        <v>90</v>
      </c>
      <c r="C30" s="290">
        <f>SUM('5.kiadás'!G135+'5.kiadás'!G150)</f>
        <v>14500000</v>
      </c>
      <c r="D30" s="290">
        <f>SUM('5.kiadás'!H135+'5.kiadás'!H150)</f>
        <v>14500000</v>
      </c>
    </row>
    <row r="31" spans="1:4" ht="15.75">
      <c r="A31" s="203" t="s">
        <v>93</v>
      </c>
      <c r="B31" s="80" t="s">
        <v>91</v>
      </c>
      <c r="C31" s="290">
        <f>SUM('5.kiadás'!G154)</f>
        <v>26000</v>
      </c>
      <c r="D31" s="290">
        <f>SUM('5.kiadás'!H154)</f>
        <v>26000</v>
      </c>
    </row>
    <row r="32" spans="1:4" ht="15.75">
      <c r="A32" s="203"/>
      <c r="B32" s="80"/>
      <c r="C32" s="290"/>
      <c r="D32" s="339"/>
    </row>
    <row r="33" spans="1:4" ht="15.75">
      <c r="A33" s="175" t="s">
        <v>189</v>
      </c>
      <c r="B33" s="234"/>
      <c r="C33" s="230">
        <f>SUM(C34)</f>
        <v>1400000</v>
      </c>
      <c r="D33" s="230">
        <f>SUM(D34)</f>
        <v>1400000</v>
      </c>
    </row>
    <row r="34" spans="1:4" ht="15.75">
      <c r="A34" s="203" t="s">
        <v>190</v>
      </c>
      <c r="B34" s="80" t="s">
        <v>189</v>
      </c>
      <c r="C34" s="290">
        <f>SUM('5.kiadás'!G64)</f>
        <v>1400000</v>
      </c>
      <c r="D34" s="290">
        <f>SUM('5.kiadás'!H64)</f>
        <v>1400000</v>
      </c>
    </row>
    <row r="35" spans="1:4" ht="30" customHeight="1" thickBot="1">
      <c r="A35" s="207" t="s">
        <v>186</v>
      </c>
      <c r="B35" s="208"/>
      <c r="C35" s="210">
        <f>SUM(C22+C28+C33)</f>
        <v>52870000</v>
      </c>
      <c r="D35" s="210">
        <f>SUM(D22+D28+D33)</f>
        <v>57895400</v>
      </c>
    </row>
    <row r="36" ht="30" customHeight="1"/>
  </sheetData>
  <sheetProtection/>
  <mergeCells count="10">
    <mergeCell ref="B1:D1"/>
    <mergeCell ref="A4:D4"/>
    <mergeCell ref="A5:D5"/>
    <mergeCell ref="D7:D8"/>
    <mergeCell ref="A9:B9"/>
    <mergeCell ref="A22:B22"/>
    <mergeCell ref="A7:B8"/>
    <mergeCell ref="A3:C3"/>
    <mergeCell ref="C7:C8"/>
    <mergeCell ref="A2:D2"/>
  </mergeCells>
  <printOptions headings="1"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0"/>
  <sheetViews>
    <sheetView view="pageBreakPreview" zoomScale="60" zoomScalePageLayoutView="0" workbookViewId="0" topLeftCell="A1">
      <selection activeCell="N22" sqref="N22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3.00390625" style="2" customWidth="1"/>
    <col min="7" max="7" width="19.7109375" style="2" customWidth="1"/>
    <col min="8" max="8" width="19.57421875" style="2" customWidth="1"/>
    <col min="9" max="9" width="9.140625" style="2" customWidth="1"/>
    <col min="10" max="10" width="15.00390625" style="2" customWidth="1"/>
    <col min="11" max="11" width="11.57421875" style="2" bestFit="1" customWidth="1"/>
    <col min="12" max="12" width="12.00390625" style="2" customWidth="1"/>
    <col min="13" max="13" width="9.140625" style="64" customWidth="1"/>
    <col min="14" max="16384" width="9.140625" style="2" customWidth="1"/>
  </cols>
  <sheetData>
    <row r="1" spans="1:8" ht="15.75">
      <c r="A1" s="361"/>
      <c r="B1" s="361"/>
      <c r="C1" s="361"/>
      <c r="D1" s="361"/>
      <c r="E1" s="361"/>
      <c r="F1" s="361"/>
      <c r="G1" s="361"/>
      <c r="H1" s="362"/>
    </row>
    <row r="2" spans="1:13" ht="24" customHeight="1">
      <c r="A2" s="22"/>
      <c r="B2" s="22"/>
      <c r="C2" s="22"/>
      <c r="D2" s="22"/>
      <c r="E2" s="353" t="s">
        <v>326</v>
      </c>
      <c r="F2" s="353"/>
      <c r="G2" s="353"/>
      <c r="H2" s="363"/>
      <c r="I2" s="22"/>
      <c r="J2" s="22"/>
      <c r="K2" s="24"/>
      <c r="M2" s="2"/>
    </row>
    <row r="3" spans="5:13" ht="24" customHeight="1">
      <c r="E3" s="353" t="s">
        <v>292</v>
      </c>
      <c r="F3" s="353"/>
      <c r="G3" s="353"/>
      <c r="H3" s="363"/>
      <c r="I3" s="22"/>
      <c r="J3" s="22"/>
      <c r="K3" s="24"/>
      <c r="M3" s="2"/>
    </row>
    <row r="4" spans="5:13" ht="24" customHeight="1">
      <c r="E4" s="133"/>
      <c r="F4" s="133"/>
      <c r="G4" s="133"/>
      <c r="H4" s="58"/>
      <c r="I4" s="22"/>
      <c r="J4" s="22"/>
      <c r="K4" s="24"/>
      <c r="M4" s="2"/>
    </row>
    <row r="5" spans="5:13" ht="15.75">
      <c r="E5" s="358" t="s">
        <v>211</v>
      </c>
      <c r="F5" s="358"/>
      <c r="G5" s="50"/>
      <c r="H5" s="16"/>
      <c r="I5" s="22"/>
      <c r="J5" s="22"/>
      <c r="K5" s="24"/>
      <c r="M5" s="2"/>
    </row>
    <row r="6" spans="5:13" ht="15.75">
      <c r="E6" s="358" t="s">
        <v>267</v>
      </c>
      <c r="F6" s="358"/>
      <c r="G6" s="50"/>
      <c r="H6" s="16"/>
      <c r="I6" s="22"/>
      <c r="J6" s="22"/>
      <c r="K6" s="24"/>
      <c r="M6" s="2"/>
    </row>
    <row r="7" spans="5:13" ht="15.75">
      <c r="E7" s="358" t="s">
        <v>10</v>
      </c>
      <c r="F7" s="358"/>
      <c r="G7" s="50"/>
      <c r="H7" s="16"/>
      <c r="I7" s="22"/>
      <c r="J7" s="22"/>
      <c r="K7" s="24"/>
      <c r="M7" s="2"/>
    </row>
    <row r="8" spans="5:13" ht="16.5" thickBot="1">
      <c r="E8" s="10"/>
      <c r="F8" s="16"/>
      <c r="G8" s="16"/>
      <c r="H8" s="16"/>
      <c r="I8" s="22"/>
      <c r="J8" s="22"/>
      <c r="K8" s="24"/>
      <c r="M8" s="2"/>
    </row>
    <row r="9" spans="1:13" ht="30" customHeight="1">
      <c r="A9" s="41" t="s">
        <v>19</v>
      </c>
      <c r="B9" s="42"/>
      <c r="C9" s="42"/>
      <c r="D9" s="42"/>
      <c r="E9" s="42"/>
      <c r="F9" s="42"/>
      <c r="G9" s="359" t="s">
        <v>264</v>
      </c>
      <c r="H9" s="356" t="s">
        <v>300</v>
      </c>
      <c r="I9" s="62"/>
      <c r="J9" s="49"/>
      <c r="K9" s="71"/>
      <c r="M9" s="2"/>
    </row>
    <row r="10" spans="1:11" s="22" customFormat="1" ht="22.5" customHeight="1">
      <c r="A10" s="237"/>
      <c r="B10" s="173"/>
      <c r="C10" s="173"/>
      <c r="D10" s="173"/>
      <c r="E10" s="173"/>
      <c r="F10" s="171"/>
      <c r="G10" s="360"/>
      <c r="H10" s="357"/>
      <c r="I10" s="21"/>
      <c r="J10" s="72"/>
      <c r="K10" s="73"/>
    </row>
    <row r="11" spans="1:12" ht="15.75">
      <c r="A11" s="180" t="s">
        <v>20</v>
      </c>
      <c r="B11" s="224"/>
      <c r="C11" s="224"/>
      <c r="D11" s="224"/>
      <c r="E11" s="224"/>
      <c r="F11" s="225"/>
      <c r="G11" s="303">
        <f>SUM(G14+G16+G18+G12)</f>
        <v>14180000</v>
      </c>
      <c r="H11" s="226">
        <f>SUM(H14+H16+H18+H12)</f>
        <v>14186200</v>
      </c>
      <c r="J11" s="46"/>
      <c r="K11" s="46"/>
      <c r="L11" s="46"/>
    </row>
    <row r="12" spans="1:12" ht="15.75">
      <c r="A12" s="149" t="s">
        <v>94</v>
      </c>
      <c r="B12" s="30"/>
      <c r="C12" s="30" t="s">
        <v>95</v>
      </c>
      <c r="D12" s="30"/>
      <c r="E12" s="22"/>
      <c r="F12" s="159"/>
      <c r="G12" s="302">
        <f>SUM(G13)</f>
        <v>0</v>
      </c>
      <c r="H12" s="169">
        <f>SUM(H13)</f>
        <v>6200</v>
      </c>
      <c r="J12" s="46"/>
      <c r="K12" s="46"/>
      <c r="L12" s="46"/>
    </row>
    <row r="13" spans="1:12" ht="15.75">
      <c r="A13" s="149"/>
      <c r="B13" s="22" t="s">
        <v>268</v>
      </c>
      <c r="C13" s="22"/>
      <c r="D13" s="22" t="s">
        <v>269</v>
      </c>
      <c r="E13" s="22"/>
      <c r="F13" s="159"/>
      <c r="G13" s="301">
        <v>0</v>
      </c>
      <c r="H13" s="142">
        <v>6200</v>
      </c>
      <c r="J13" s="46"/>
      <c r="K13" s="46"/>
      <c r="L13" s="46"/>
    </row>
    <row r="14" spans="1:12" ht="15.75">
      <c r="A14" s="149" t="s">
        <v>121</v>
      </c>
      <c r="B14" s="30"/>
      <c r="C14" s="30" t="s">
        <v>122</v>
      </c>
      <c r="D14" s="30"/>
      <c r="E14" s="30"/>
      <c r="F14" s="172"/>
      <c r="G14" s="302">
        <f>SUM(G15:G15)</f>
        <v>150000</v>
      </c>
      <c r="H14" s="169">
        <f>SUM(H15:H15)</f>
        <v>150000</v>
      </c>
      <c r="J14" s="46"/>
      <c r="K14" s="161"/>
      <c r="L14" s="46"/>
    </row>
    <row r="15" spans="1:12" ht="15.75">
      <c r="A15" s="153"/>
      <c r="B15" s="22"/>
      <c r="C15" s="22" t="s">
        <v>125</v>
      </c>
      <c r="D15" s="22" t="s">
        <v>16</v>
      </c>
      <c r="E15" s="22"/>
      <c r="F15" s="159"/>
      <c r="G15" s="300">
        <v>150000</v>
      </c>
      <c r="H15" s="142">
        <v>150000</v>
      </c>
      <c r="J15" s="46"/>
      <c r="K15" s="46"/>
      <c r="L15" s="46"/>
    </row>
    <row r="16" spans="1:12" ht="15.75">
      <c r="A16" s="149" t="s">
        <v>127</v>
      </c>
      <c r="B16" s="30"/>
      <c r="C16" s="30" t="s">
        <v>128</v>
      </c>
      <c r="D16" s="30"/>
      <c r="E16" s="30"/>
      <c r="F16" s="172"/>
      <c r="G16" s="302">
        <f>SUM(G17:G17)</f>
        <v>14000000</v>
      </c>
      <c r="H16" s="169">
        <f>SUM(H17:H17)</f>
        <v>14000000</v>
      </c>
      <c r="J16" s="46"/>
      <c r="K16" s="46"/>
      <c r="L16" s="46"/>
    </row>
    <row r="17" spans="1:12" ht="15.75">
      <c r="A17" s="153"/>
      <c r="B17" s="22" t="s">
        <v>129</v>
      </c>
      <c r="C17" s="22"/>
      <c r="D17" s="22" t="s">
        <v>130</v>
      </c>
      <c r="E17" s="22"/>
      <c r="F17" s="159"/>
      <c r="G17" s="300">
        <v>14000000</v>
      </c>
      <c r="H17" s="142">
        <v>14000000</v>
      </c>
      <c r="J17" s="46"/>
      <c r="K17" s="46"/>
      <c r="L17" s="46"/>
    </row>
    <row r="18" spans="1:12" ht="15.75">
      <c r="A18" s="149" t="s">
        <v>131</v>
      </c>
      <c r="B18" s="30"/>
      <c r="C18" s="30" t="s">
        <v>132</v>
      </c>
      <c r="D18" s="30"/>
      <c r="E18" s="30"/>
      <c r="F18" s="172"/>
      <c r="G18" s="302">
        <f>SUM(G19)</f>
        <v>30000</v>
      </c>
      <c r="H18" s="169">
        <f>SUM(H19)</f>
        <v>30000</v>
      </c>
      <c r="J18" s="46"/>
      <c r="K18" s="46"/>
      <c r="L18" s="46"/>
    </row>
    <row r="19" spans="1:12" ht="15.75">
      <c r="A19" s="153"/>
      <c r="B19" s="22" t="s">
        <v>241</v>
      </c>
      <c r="C19" s="22" t="s">
        <v>242</v>
      </c>
      <c r="D19" s="22"/>
      <c r="E19" s="22"/>
      <c r="F19" s="159"/>
      <c r="G19" s="300">
        <v>30000</v>
      </c>
      <c r="H19" s="142">
        <v>30000</v>
      </c>
      <c r="J19" s="46" t="s">
        <v>315</v>
      </c>
      <c r="K19" s="46"/>
      <c r="L19" s="46"/>
    </row>
    <row r="20" spans="1:12" ht="15.75">
      <c r="A20" s="147"/>
      <c r="B20" s="157"/>
      <c r="C20" s="157"/>
      <c r="D20" s="157"/>
      <c r="E20" s="157"/>
      <c r="F20" s="158"/>
      <c r="G20" s="300"/>
      <c r="H20" s="142"/>
      <c r="J20" s="46"/>
      <c r="K20" s="46"/>
      <c r="L20" s="46"/>
    </row>
    <row r="21" spans="1:12" ht="15.75">
      <c r="A21" s="180" t="s">
        <v>177</v>
      </c>
      <c r="B21" s="224"/>
      <c r="C21" s="224"/>
      <c r="D21" s="224"/>
      <c r="E21" s="224"/>
      <c r="F21" s="225"/>
      <c r="G21" s="303">
        <f aca="true" t="shared" si="0" ref="G21:H24">SUM(G22)</f>
        <v>8395000</v>
      </c>
      <c r="H21" s="226">
        <f t="shared" si="0"/>
        <v>8253000</v>
      </c>
      <c r="J21" s="46"/>
      <c r="K21" s="46"/>
      <c r="L21" s="46"/>
    </row>
    <row r="22" spans="1:12" ht="15.75">
      <c r="A22" s="149" t="s">
        <v>137</v>
      </c>
      <c r="B22" s="30"/>
      <c r="C22" s="30" t="s">
        <v>138</v>
      </c>
      <c r="D22" s="30"/>
      <c r="E22" s="30"/>
      <c r="F22" s="172"/>
      <c r="G22" s="302">
        <f t="shared" si="0"/>
        <v>8395000</v>
      </c>
      <c r="H22" s="169">
        <f t="shared" si="0"/>
        <v>8253000</v>
      </c>
      <c r="J22" s="46"/>
      <c r="K22" s="46"/>
      <c r="L22" s="46"/>
    </row>
    <row r="23" spans="1:12" ht="15.75">
      <c r="A23" s="153"/>
      <c r="B23" s="22" t="s">
        <v>139</v>
      </c>
      <c r="C23" s="22"/>
      <c r="D23" s="22" t="s">
        <v>140</v>
      </c>
      <c r="E23" s="22"/>
      <c r="F23" s="159"/>
      <c r="G23" s="301">
        <f t="shared" si="0"/>
        <v>8395000</v>
      </c>
      <c r="H23" s="160">
        <f t="shared" si="0"/>
        <v>8253000</v>
      </c>
      <c r="J23" s="46"/>
      <c r="K23" s="46"/>
      <c r="L23" s="46"/>
    </row>
    <row r="24" spans="1:12" ht="15.75">
      <c r="A24" s="153"/>
      <c r="B24" s="22"/>
      <c r="C24" s="22" t="s">
        <v>141</v>
      </c>
      <c r="D24" s="22" t="s">
        <v>142</v>
      </c>
      <c r="E24" s="22"/>
      <c r="F24" s="159"/>
      <c r="G24" s="300">
        <f t="shared" si="0"/>
        <v>8395000</v>
      </c>
      <c r="H24" s="142">
        <f t="shared" si="0"/>
        <v>8253000</v>
      </c>
      <c r="J24" s="46"/>
      <c r="K24" s="46"/>
      <c r="L24" s="46"/>
    </row>
    <row r="25" spans="1:12" ht="15.75">
      <c r="A25" s="153"/>
      <c r="B25" s="22"/>
      <c r="C25" s="22" t="s">
        <v>143</v>
      </c>
      <c r="D25" s="22"/>
      <c r="E25" s="22" t="s">
        <v>144</v>
      </c>
      <c r="F25" s="159"/>
      <c r="G25" s="300">
        <v>8395000</v>
      </c>
      <c r="H25" s="142">
        <v>8253000</v>
      </c>
      <c r="J25" s="46"/>
      <c r="K25" s="46"/>
      <c r="L25" s="46"/>
    </row>
    <row r="26" spans="1:12" ht="15.75">
      <c r="A26" s="147"/>
      <c r="B26" s="157"/>
      <c r="C26" s="157"/>
      <c r="D26" s="157"/>
      <c r="E26" s="157"/>
      <c r="F26" s="158"/>
      <c r="G26" s="300"/>
      <c r="H26" s="142"/>
      <c r="J26" s="46"/>
      <c r="K26" s="46"/>
      <c r="L26" s="46"/>
    </row>
    <row r="27" spans="1:12" ht="15.75">
      <c r="A27" s="180" t="s">
        <v>163</v>
      </c>
      <c r="B27" s="224"/>
      <c r="C27" s="224"/>
      <c r="D27" s="224"/>
      <c r="E27" s="224"/>
      <c r="F27" s="225"/>
      <c r="G27" s="303">
        <f>SUM(G28)</f>
        <v>11659238</v>
      </c>
      <c r="H27" s="226">
        <f>SUM(H28)</f>
        <v>11659238</v>
      </c>
      <c r="J27" s="46"/>
      <c r="K27" s="46"/>
      <c r="L27" s="46"/>
    </row>
    <row r="28" spans="1:12" ht="15.75">
      <c r="A28" s="149" t="s">
        <v>107</v>
      </c>
      <c r="B28" s="30"/>
      <c r="C28" s="30" t="s">
        <v>106</v>
      </c>
      <c r="D28" s="30"/>
      <c r="E28" s="30"/>
      <c r="F28" s="172"/>
      <c r="G28" s="302">
        <f>SUM(G29+G32)</f>
        <v>11659238</v>
      </c>
      <c r="H28" s="169">
        <f>SUM(H29+H32)</f>
        <v>11659238</v>
      </c>
      <c r="J28" s="46"/>
      <c r="K28" s="46"/>
      <c r="L28" s="46"/>
    </row>
    <row r="29" spans="1:12" ht="15.75">
      <c r="A29" s="153"/>
      <c r="B29" s="22" t="s">
        <v>108</v>
      </c>
      <c r="C29" s="22"/>
      <c r="D29" s="22" t="s">
        <v>109</v>
      </c>
      <c r="E29" s="22"/>
      <c r="F29" s="159"/>
      <c r="G29" s="301">
        <f>SUM(G30:G31)</f>
        <v>9999650</v>
      </c>
      <c r="H29" s="160">
        <f>SUM(H30:H31)</f>
        <v>9999650</v>
      </c>
      <c r="J29" s="46"/>
      <c r="K29" s="46"/>
      <c r="L29" s="46"/>
    </row>
    <row r="30" spans="1:12" ht="15.75">
      <c r="A30" s="153"/>
      <c r="B30" s="22"/>
      <c r="C30" s="22"/>
      <c r="D30" s="22"/>
      <c r="E30" s="22" t="s">
        <v>0</v>
      </c>
      <c r="F30" s="159"/>
      <c r="G30" s="300">
        <v>7000000</v>
      </c>
      <c r="H30" s="142">
        <v>7000000</v>
      </c>
      <c r="J30" s="46"/>
      <c r="K30" s="46"/>
      <c r="L30" s="46"/>
    </row>
    <row r="31" spans="1:12" ht="15.75">
      <c r="A31" s="149"/>
      <c r="B31" s="30"/>
      <c r="C31" s="30"/>
      <c r="D31" s="30"/>
      <c r="E31" s="22" t="s">
        <v>11</v>
      </c>
      <c r="F31" s="159"/>
      <c r="G31" s="300">
        <v>2999650</v>
      </c>
      <c r="H31" s="142">
        <v>2999650</v>
      </c>
      <c r="J31" s="46"/>
      <c r="K31" s="46"/>
      <c r="L31" s="46"/>
    </row>
    <row r="32" spans="1:12" ht="15.75">
      <c r="A32" s="149"/>
      <c r="B32" s="22" t="s">
        <v>110</v>
      </c>
      <c r="C32" s="22"/>
      <c r="D32" s="22" t="s">
        <v>111</v>
      </c>
      <c r="E32" s="22"/>
      <c r="F32" s="159"/>
      <c r="G32" s="301">
        <f>SUM(G33+G35+G37)</f>
        <v>1659588</v>
      </c>
      <c r="H32" s="160">
        <f>SUM(H33+H35+H37)</f>
        <v>1659588</v>
      </c>
      <c r="J32" s="46"/>
      <c r="K32" s="46"/>
      <c r="L32" s="46"/>
    </row>
    <row r="33" spans="1:12" ht="15.75">
      <c r="A33" s="149"/>
      <c r="B33" s="22"/>
      <c r="C33" s="22" t="s">
        <v>118</v>
      </c>
      <c r="D33" s="22" t="s">
        <v>119</v>
      </c>
      <c r="E33" s="22"/>
      <c r="F33" s="159"/>
      <c r="G33" s="301">
        <f>SUM(G34)</f>
        <v>899650</v>
      </c>
      <c r="H33" s="160">
        <v>899650</v>
      </c>
      <c r="J33" s="46"/>
      <c r="K33" s="46"/>
      <c r="L33" s="46"/>
    </row>
    <row r="34" spans="1:12" ht="15.75">
      <c r="A34" s="149"/>
      <c r="B34" s="22"/>
      <c r="C34" s="22"/>
      <c r="D34" s="22"/>
      <c r="E34" s="22" t="s">
        <v>1</v>
      </c>
      <c r="F34" s="159"/>
      <c r="G34" s="300">
        <v>899650</v>
      </c>
      <c r="H34" s="142">
        <v>900000</v>
      </c>
      <c r="J34" s="46"/>
      <c r="K34" s="46"/>
      <c r="L34" s="46"/>
    </row>
    <row r="35" spans="1:12" ht="15.75">
      <c r="A35" s="149"/>
      <c r="B35" s="22"/>
      <c r="C35" s="22" t="s">
        <v>112</v>
      </c>
      <c r="D35" s="22" t="s">
        <v>113</v>
      </c>
      <c r="E35" s="22"/>
      <c r="F35" s="159"/>
      <c r="G35" s="300">
        <f>SUM(G36)</f>
        <v>599938</v>
      </c>
      <c r="H35" s="142">
        <f>SUM(H36)</f>
        <v>599938</v>
      </c>
      <c r="J35" s="46"/>
      <c r="K35" s="46"/>
      <c r="L35" s="46"/>
    </row>
    <row r="36" spans="1:12" ht="15.75">
      <c r="A36" s="149"/>
      <c r="B36" s="22"/>
      <c r="C36" s="22"/>
      <c r="D36" s="22"/>
      <c r="E36" s="22" t="s">
        <v>114</v>
      </c>
      <c r="F36" s="159"/>
      <c r="G36" s="300">
        <v>599938</v>
      </c>
      <c r="H36" s="142">
        <v>599938</v>
      </c>
      <c r="J36" s="46"/>
      <c r="K36" s="46"/>
      <c r="L36" s="46"/>
    </row>
    <row r="37" spans="1:12" ht="15.75">
      <c r="A37" s="149"/>
      <c r="B37" s="22"/>
      <c r="C37" s="22" t="s">
        <v>115</v>
      </c>
      <c r="D37" s="22" t="s">
        <v>116</v>
      </c>
      <c r="E37" s="22"/>
      <c r="F37" s="159"/>
      <c r="G37" s="300">
        <f>SUM(G38:G39)</f>
        <v>160000</v>
      </c>
      <c r="H37" s="142">
        <f>SUM(H38:H39)</f>
        <v>160000</v>
      </c>
      <c r="J37" s="46"/>
      <c r="K37" s="46"/>
      <c r="L37" s="46"/>
    </row>
    <row r="38" spans="1:12" ht="15.75">
      <c r="A38" s="149"/>
      <c r="B38" s="22"/>
      <c r="C38" s="22"/>
      <c r="D38" s="22"/>
      <c r="E38" s="22" t="s">
        <v>120</v>
      </c>
      <c r="F38" s="159"/>
      <c r="G38" s="300">
        <v>70000</v>
      </c>
      <c r="H38" s="142">
        <v>70000</v>
      </c>
      <c r="J38" s="46"/>
      <c r="K38" s="46"/>
      <c r="L38" s="46"/>
    </row>
    <row r="39" spans="1:12" ht="15.75">
      <c r="A39" s="153"/>
      <c r="B39" s="22"/>
      <c r="C39" s="22"/>
      <c r="D39" s="22"/>
      <c r="E39" s="22" t="s">
        <v>117</v>
      </c>
      <c r="F39" s="159"/>
      <c r="G39" s="300">
        <v>90000</v>
      </c>
      <c r="H39" s="142">
        <v>90000</v>
      </c>
      <c r="J39" s="46"/>
      <c r="K39" s="46"/>
      <c r="L39" s="46"/>
    </row>
    <row r="40" spans="1:12" ht="15.75">
      <c r="A40" s="147"/>
      <c r="B40" s="157"/>
      <c r="C40" s="157"/>
      <c r="D40" s="157"/>
      <c r="E40" s="157"/>
      <c r="F40" s="158"/>
      <c r="G40" s="300"/>
      <c r="H40" s="142"/>
      <c r="J40" s="46"/>
      <c r="K40" s="46"/>
      <c r="L40" s="46"/>
    </row>
    <row r="41" spans="1:13" ht="15.75">
      <c r="A41" s="180" t="s">
        <v>271</v>
      </c>
      <c r="B41" s="181"/>
      <c r="C41" s="181"/>
      <c r="D41" s="181"/>
      <c r="E41" s="181"/>
      <c r="F41" s="182"/>
      <c r="G41" s="303">
        <f>SUM(G42)</f>
        <v>1680000</v>
      </c>
      <c r="H41" s="226">
        <f>SUM(H42)</f>
        <v>1680000</v>
      </c>
      <c r="M41" s="2"/>
    </row>
    <row r="42" spans="1:12" ht="15.75">
      <c r="A42" s="149" t="s">
        <v>121</v>
      </c>
      <c r="B42" s="30"/>
      <c r="C42" s="30" t="s">
        <v>122</v>
      </c>
      <c r="D42" s="30"/>
      <c r="E42" s="30"/>
      <c r="F42" s="172"/>
      <c r="G42" s="302">
        <f>SUM(G43+G45)</f>
        <v>1680000</v>
      </c>
      <c r="H42" s="169">
        <f>SUM(H43+H45)</f>
        <v>1680000</v>
      </c>
      <c r="J42" s="46"/>
      <c r="K42" s="46"/>
      <c r="L42" s="46"/>
    </row>
    <row r="43" spans="1:12" ht="15.75">
      <c r="A43" s="149"/>
      <c r="B43" s="30"/>
      <c r="C43" s="22" t="s">
        <v>240</v>
      </c>
      <c r="D43" s="22" t="s">
        <v>243</v>
      </c>
      <c r="E43" s="22"/>
      <c r="F43" s="159"/>
      <c r="G43" s="300">
        <f>SUM(G44:G44)</f>
        <v>1630000</v>
      </c>
      <c r="H43" s="142">
        <f>SUM(H44:H44)</f>
        <v>1630000</v>
      </c>
      <c r="J43" s="46"/>
      <c r="K43" s="46"/>
      <c r="L43" s="46"/>
    </row>
    <row r="44" spans="1:12" ht="15.75">
      <c r="A44" s="149"/>
      <c r="B44" s="30"/>
      <c r="C44" s="22"/>
      <c r="D44" s="22"/>
      <c r="E44" s="22" t="s">
        <v>126</v>
      </c>
      <c r="F44" s="159"/>
      <c r="G44" s="300">
        <v>1630000</v>
      </c>
      <c r="H44" s="142">
        <v>1630000</v>
      </c>
      <c r="J44" s="46"/>
      <c r="K44" s="46"/>
      <c r="L44" s="46"/>
    </row>
    <row r="45" spans="1:12" ht="15.75">
      <c r="A45" s="149"/>
      <c r="B45" s="30"/>
      <c r="C45" s="22" t="s">
        <v>221</v>
      </c>
      <c r="D45" s="22" t="s">
        <v>223</v>
      </c>
      <c r="E45" s="22"/>
      <c r="F45" s="172"/>
      <c r="G45" s="300">
        <v>50000</v>
      </c>
      <c r="H45" s="142">
        <v>50000</v>
      </c>
      <c r="J45" s="46"/>
      <c r="K45" s="46"/>
      <c r="L45" s="46"/>
    </row>
    <row r="46" spans="1:12" ht="15.75">
      <c r="A46" s="147"/>
      <c r="B46" s="157"/>
      <c r="C46" s="157"/>
      <c r="D46" s="157"/>
      <c r="E46" s="157"/>
      <c r="F46" s="158"/>
      <c r="G46" s="300"/>
      <c r="H46" s="142"/>
      <c r="J46" s="46"/>
      <c r="K46" s="46"/>
      <c r="L46" s="46"/>
    </row>
    <row r="47" spans="1:12" ht="15.75">
      <c r="A47" s="180" t="s">
        <v>234</v>
      </c>
      <c r="B47" s="224"/>
      <c r="C47" s="224"/>
      <c r="D47" s="224"/>
      <c r="E47" s="224"/>
      <c r="F47" s="225"/>
      <c r="G47" s="303">
        <f>SUM(G48+G70)</f>
        <v>13880762</v>
      </c>
      <c r="H47" s="226">
        <f>SUM(H48+H70)</f>
        <v>18896962</v>
      </c>
      <c r="J47" s="46"/>
      <c r="K47" s="46"/>
      <c r="L47" s="46"/>
    </row>
    <row r="48" spans="1:15" ht="22.5" customHeight="1">
      <c r="A48" s="149" t="s">
        <v>94</v>
      </c>
      <c r="B48" s="30"/>
      <c r="C48" s="30" t="s">
        <v>95</v>
      </c>
      <c r="D48" s="30"/>
      <c r="E48" s="22"/>
      <c r="F48" s="159"/>
      <c r="G48" s="302">
        <f>SUM(G49+G68)</f>
        <v>12380762</v>
      </c>
      <c r="H48" s="169">
        <f>SUM(H49+H68)</f>
        <v>17396962</v>
      </c>
      <c r="J48" s="21"/>
      <c r="K48" s="21"/>
      <c r="L48" s="43"/>
      <c r="M48" s="44"/>
      <c r="N48" s="22"/>
      <c r="O48" s="22"/>
    </row>
    <row r="49" spans="1:15" ht="15.75">
      <c r="A49" s="153"/>
      <c r="B49" s="22" t="s">
        <v>96</v>
      </c>
      <c r="C49" s="22"/>
      <c r="D49" s="22" t="s">
        <v>97</v>
      </c>
      <c r="E49" s="22"/>
      <c r="F49" s="159"/>
      <c r="G49" s="301">
        <f>SUM(G50+G60+G62+G64+G67)</f>
        <v>12330762</v>
      </c>
      <c r="H49" s="160">
        <f>SUM(H50+H60+H62+H64+H67)</f>
        <v>17346962</v>
      </c>
      <c r="J49" s="45"/>
      <c r="K49" s="33"/>
      <c r="L49" s="33"/>
      <c r="M49" s="24"/>
      <c r="N49" s="22"/>
      <c r="O49" s="22"/>
    </row>
    <row r="50" spans="1:13" s="9" customFormat="1" ht="15.75">
      <c r="A50" s="149"/>
      <c r="B50" s="30"/>
      <c r="C50" s="22" t="s">
        <v>98</v>
      </c>
      <c r="D50" s="22" t="s">
        <v>99</v>
      </c>
      <c r="E50" s="22"/>
      <c r="F50" s="159"/>
      <c r="G50" s="300">
        <f>SUM(G51+G56+G57+G58+G59)</f>
        <v>10294389</v>
      </c>
      <c r="H50" s="142">
        <f>SUM(H51+H56+H57+H58+H59)</f>
        <v>10294389</v>
      </c>
      <c r="M50" s="65"/>
    </row>
    <row r="51" spans="1:13" s="9" customFormat="1" ht="15.75">
      <c r="A51" s="149"/>
      <c r="B51" s="30"/>
      <c r="C51" s="22"/>
      <c r="D51" s="22"/>
      <c r="E51" s="22" t="s">
        <v>165</v>
      </c>
      <c r="F51" s="159"/>
      <c r="G51" s="301">
        <f>SUM(G52:G55)</f>
        <v>6246240</v>
      </c>
      <c r="H51" s="160">
        <f>SUM(H52:H55)</f>
        <v>6246240</v>
      </c>
      <c r="M51" s="65"/>
    </row>
    <row r="52" spans="1:13" s="9" customFormat="1" ht="15.75">
      <c r="A52" s="149"/>
      <c r="B52" s="30"/>
      <c r="C52" s="22"/>
      <c r="D52" s="22"/>
      <c r="E52" s="154" t="s">
        <v>167</v>
      </c>
      <c r="F52" s="159"/>
      <c r="G52" s="300">
        <v>967820</v>
      </c>
      <c r="H52" s="142">
        <v>967820</v>
      </c>
      <c r="M52" s="65"/>
    </row>
    <row r="53" spans="1:13" s="9" customFormat="1" ht="15.75">
      <c r="A53" s="149"/>
      <c r="B53" s="30"/>
      <c r="C53" s="22"/>
      <c r="D53" s="22"/>
      <c r="E53" s="154" t="s">
        <v>168</v>
      </c>
      <c r="F53" s="159"/>
      <c r="G53" s="300">
        <v>3712000</v>
      </c>
      <c r="H53" s="142">
        <v>3712000</v>
      </c>
      <c r="M53" s="65"/>
    </row>
    <row r="54" spans="1:13" s="9" customFormat="1" ht="15.75">
      <c r="A54" s="149"/>
      <c r="B54" s="30"/>
      <c r="C54" s="22"/>
      <c r="D54" s="22"/>
      <c r="E54" s="154" t="s">
        <v>169</v>
      </c>
      <c r="F54" s="159"/>
      <c r="G54" s="300">
        <v>100000</v>
      </c>
      <c r="H54" s="142">
        <v>100000</v>
      </c>
      <c r="M54" s="65"/>
    </row>
    <row r="55" spans="1:13" s="9" customFormat="1" ht="15.75">
      <c r="A55" s="149"/>
      <c r="B55" s="30"/>
      <c r="C55" s="22"/>
      <c r="D55" s="22"/>
      <c r="E55" s="154" t="s">
        <v>170</v>
      </c>
      <c r="F55" s="159"/>
      <c r="G55" s="300">
        <v>1466420</v>
      </c>
      <c r="H55" s="142">
        <v>1466420</v>
      </c>
      <c r="M55" s="65"/>
    </row>
    <row r="56" spans="1:13" s="9" customFormat="1" ht="15.75">
      <c r="A56" s="149"/>
      <c r="B56" s="30"/>
      <c r="C56" s="22"/>
      <c r="D56" s="22"/>
      <c r="E56" s="154" t="s">
        <v>166</v>
      </c>
      <c r="F56" s="159"/>
      <c r="G56" s="300">
        <v>3848879</v>
      </c>
      <c r="H56" s="142">
        <v>3848879</v>
      </c>
      <c r="M56" s="65"/>
    </row>
    <row r="57" spans="1:13" s="9" customFormat="1" ht="15.75">
      <c r="A57" s="149"/>
      <c r="B57" s="30"/>
      <c r="C57" s="22"/>
      <c r="D57" s="22"/>
      <c r="E57" s="22" t="s">
        <v>173</v>
      </c>
      <c r="F57" s="159"/>
      <c r="G57" s="300">
        <v>20400</v>
      </c>
      <c r="H57" s="142">
        <v>20400</v>
      </c>
      <c r="M57" s="65"/>
    </row>
    <row r="58" spans="1:13" s="9" customFormat="1" ht="15.75">
      <c r="A58" s="149"/>
      <c r="B58" s="30"/>
      <c r="C58" s="22"/>
      <c r="D58" s="22"/>
      <c r="E58" s="22" t="s">
        <v>262</v>
      </c>
      <c r="F58" s="159"/>
      <c r="G58" s="300">
        <v>139500</v>
      </c>
      <c r="H58" s="142">
        <v>139500</v>
      </c>
      <c r="M58" s="65"/>
    </row>
    <row r="59" spans="1:13" s="9" customFormat="1" ht="15.75">
      <c r="A59" s="149"/>
      <c r="B59" s="30"/>
      <c r="C59" s="22"/>
      <c r="D59" s="22"/>
      <c r="E59" s="22" t="s">
        <v>263</v>
      </c>
      <c r="F59" s="159"/>
      <c r="G59" s="300">
        <v>39370</v>
      </c>
      <c r="H59" s="142">
        <v>39370</v>
      </c>
      <c r="M59" s="65"/>
    </row>
    <row r="60" spans="1:12" ht="15.75" customHeight="1">
      <c r="A60" s="153"/>
      <c r="B60" s="22"/>
      <c r="C60" s="22" t="s">
        <v>100</v>
      </c>
      <c r="D60" s="22" t="s">
        <v>101</v>
      </c>
      <c r="E60" s="22"/>
      <c r="F60" s="159"/>
      <c r="G60" s="300">
        <f>SUM(G61:G61)</f>
        <v>836373</v>
      </c>
      <c r="H60" s="142">
        <f>SUM(H61:H61)</f>
        <v>836373</v>
      </c>
      <c r="J60" s="46"/>
      <c r="K60" s="46"/>
      <c r="L60" s="46"/>
    </row>
    <row r="61" spans="1:12" ht="15.75" customHeight="1">
      <c r="A61" s="153"/>
      <c r="B61" s="22"/>
      <c r="C61" s="22"/>
      <c r="D61" s="22"/>
      <c r="E61" s="22" t="s">
        <v>232</v>
      </c>
      <c r="F61" s="159"/>
      <c r="G61" s="300">
        <v>836373</v>
      </c>
      <c r="H61" s="142">
        <v>836373</v>
      </c>
      <c r="J61" s="46"/>
      <c r="K61" s="46"/>
      <c r="L61" s="46"/>
    </row>
    <row r="62" spans="1:12" ht="15.75">
      <c r="A62" s="153"/>
      <c r="B62" s="22"/>
      <c r="C62" s="22" t="s">
        <v>102</v>
      </c>
      <c r="D62" s="22" t="s">
        <v>103</v>
      </c>
      <c r="E62" s="22"/>
      <c r="F62" s="159"/>
      <c r="G62" s="300">
        <f>SUM(G63)</f>
        <v>1200000</v>
      </c>
      <c r="H62" s="142">
        <f>SUM(H63)</f>
        <v>1200000</v>
      </c>
      <c r="J62" s="46"/>
      <c r="K62" s="46"/>
      <c r="L62" s="46"/>
    </row>
    <row r="63" spans="1:12" ht="15.75">
      <c r="A63" s="153"/>
      <c r="B63" s="22"/>
      <c r="C63" s="22"/>
      <c r="D63" s="22"/>
      <c r="E63" s="22" t="s">
        <v>18</v>
      </c>
      <c r="F63" s="159"/>
      <c r="G63" s="300">
        <v>1200000</v>
      </c>
      <c r="H63" s="142">
        <v>1200000</v>
      </c>
      <c r="J63" s="46"/>
      <c r="K63" s="46"/>
      <c r="L63" s="46"/>
    </row>
    <row r="64" spans="1:12" ht="15.75">
      <c r="A64" s="153"/>
      <c r="B64" s="22"/>
      <c r="C64" s="22" t="s">
        <v>104</v>
      </c>
      <c r="D64" s="22" t="s">
        <v>244</v>
      </c>
      <c r="E64" s="22"/>
      <c r="F64" s="159"/>
      <c r="G64" s="300">
        <f>SUM(G65:G66)</f>
        <v>0</v>
      </c>
      <c r="H64" s="142">
        <f>SUM(H65:H66)</f>
        <v>5016200</v>
      </c>
      <c r="J64" s="46"/>
      <c r="K64" s="46"/>
      <c r="L64" s="46"/>
    </row>
    <row r="65" spans="1:12" ht="15.75">
      <c r="A65" s="153"/>
      <c r="B65" s="22"/>
      <c r="C65" s="22"/>
      <c r="D65" s="22"/>
      <c r="E65" s="22" t="s">
        <v>317</v>
      </c>
      <c r="F65" s="159"/>
      <c r="G65" s="300">
        <v>0</v>
      </c>
      <c r="H65" s="142">
        <v>500000</v>
      </c>
      <c r="J65" s="46"/>
      <c r="K65" s="46"/>
      <c r="L65" s="46"/>
    </row>
    <row r="66" spans="1:12" ht="15.75">
      <c r="A66" s="153"/>
      <c r="B66" s="22"/>
      <c r="C66" s="22"/>
      <c r="D66" s="22"/>
      <c r="E66" s="22" t="s">
        <v>318</v>
      </c>
      <c r="F66" s="159"/>
      <c r="G66" s="300">
        <v>0</v>
      </c>
      <c r="H66" s="142">
        <v>4516200</v>
      </c>
      <c r="J66" s="46"/>
      <c r="K66" s="46"/>
      <c r="L66" s="46"/>
    </row>
    <row r="67" spans="1:12" ht="15.75">
      <c r="A67" s="153"/>
      <c r="B67" s="22"/>
      <c r="C67" s="22" t="s">
        <v>105</v>
      </c>
      <c r="D67" s="22" t="s">
        <v>248</v>
      </c>
      <c r="E67" s="22"/>
      <c r="F67" s="159"/>
      <c r="G67" s="300">
        <v>0</v>
      </c>
      <c r="H67" s="142"/>
      <c r="J67" s="46"/>
      <c r="K67" s="46"/>
      <c r="L67" s="46"/>
    </row>
    <row r="68" spans="1:12" ht="15.75">
      <c r="A68" s="153"/>
      <c r="B68" s="22" t="s">
        <v>268</v>
      </c>
      <c r="C68" s="22"/>
      <c r="D68" s="22" t="s">
        <v>269</v>
      </c>
      <c r="E68" s="22"/>
      <c r="F68" s="159"/>
      <c r="G68" s="300">
        <f>SUM(G69)</f>
        <v>50000</v>
      </c>
      <c r="H68" s="142">
        <f>SUM(H69)</f>
        <v>50000</v>
      </c>
      <c r="J68" s="46"/>
      <c r="K68" s="46"/>
      <c r="L68" s="46"/>
    </row>
    <row r="69" spans="1:12" ht="15.75">
      <c r="A69" s="153"/>
      <c r="B69" s="22"/>
      <c r="C69" s="22"/>
      <c r="D69" s="22"/>
      <c r="E69" s="22" t="s">
        <v>270</v>
      </c>
      <c r="F69" s="159"/>
      <c r="G69" s="300">
        <v>50000</v>
      </c>
      <c r="H69" s="142">
        <v>50000</v>
      </c>
      <c r="J69" s="46"/>
      <c r="K69" s="46"/>
      <c r="L69" s="46"/>
    </row>
    <row r="70" spans="1:12" ht="15.75">
      <c r="A70" s="149" t="s">
        <v>137</v>
      </c>
      <c r="B70" s="30"/>
      <c r="C70" s="30" t="s">
        <v>138</v>
      </c>
      <c r="D70" s="30"/>
      <c r="E70" s="30"/>
      <c r="F70" s="159"/>
      <c r="G70" s="302">
        <f aca="true" t="shared" si="1" ref="G70:H72">SUM(G71)</f>
        <v>1500000</v>
      </c>
      <c r="H70" s="169">
        <f t="shared" si="1"/>
        <v>1500000</v>
      </c>
      <c r="J70" s="46"/>
      <c r="K70" s="46"/>
      <c r="L70" s="46"/>
    </row>
    <row r="71" spans="1:12" ht="15.75">
      <c r="A71" s="149"/>
      <c r="B71" s="22" t="s">
        <v>139</v>
      </c>
      <c r="C71" s="22"/>
      <c r="D71" s="22" t="s">
        <v>140</v>
      </c>
      <c r="E71" s="22"/>
      <c r="F71" s="159"/>
      <c r="G71" s="301">
        <f t="shared" si="1"/>
        <v>1500000</v>
      </c>
      <c r="H71" s="160">
        <f t="shared" si="1"/>
        <v>1500000</v>
      </c>
      <c r="J71" s="46"/>
      <c r="K71" s="46"/>
      <c r="L71" s="46"/>
    </row>
    <row r="72" spans="1:12" ht="15.75">
      <c r="A72" s="149"/>
      <c r="B72" s="30"/>
      <c r="C72" s="22" t="s">
        <v>245</v>
      </c>
      <c r="D72" s="22" t="s">
        <v>246</v>
      </c>
      <c r="E72" s="22"/>
      <c r="F72" s="159"/>
      <c r="G72" s="300">
        <f t="shared" si="1"/>
        <v>1500000</v>
      </c>
      <c r="H72" s="142">
        <f t="shared" si="1"/>
        <v>1500000</v>
      </c>
      <c r="J72" s="46"/>
      <c r="K72" s="46"/>
      <c r="L72" s="46"/>
    </row>
    <row r="73" spans="1:12" ht="15.75">
      <c r="A73" s="153"/>
      <c r="B73" s="22"/>
      <c r="C73" s="22"/>
      <c r="D73" s="22"/>
      <c r="E73" s="22" t="s">
        <v>247</v>
      </c>
      <c r="F73" s="159"/>
      <c r="G73" s="320">
        <v>1500000</v>
      </c>
      <c r="H73" s="142">
        <v>1500000</v>
      </c>
      <c r="J73" s="46"/>
      <c r="K73" s="46"/>
      <c r="L73" s="46"/>
    </row>
    <row r="74" spans="1:12" ht="15.75">
      <c r="A74" s="153"/>
      <c r="B74" s="22"/>
      <c r="C74" s="22"/>
      <c r="D74" s="22"/>
      <c r="E74" s="22"/>
      <c r="F74" s="159"/>
      <c r="G74" s="320"/>
      <c r="H74" s="142"/>
      <c r="J74" s="46"/>
      <c r="K74" s="46"/>
      <c r="L74" s="46"/>
    </row>
    <row r="75" spans="1:10" s="9" customFormat="1" ht="15.75">
      <c r="A75" s="180" t="s">
        <v>149</v>
      </c>
      <c r="B75" s="183"/>
      <c r="C75" s="183"/>
      <c r="D75" s="183"/>
      <c r="E75" s="183"/>
      <c r="F75" s="185"/>
      <c r="G75" s="321">
        <f>SUM(G76)</f>
        <v>355000</v>
      </c>
      <c r="H75" s="226">
        <f>SUM(H76)</f>
        <v>440000</v>
      </c>
      <c r="I75" s="327"/>
      <c r="J75" s="30"/>
    </row>
    <row r="76" spans="1:8" s="9" customFormat="1" ht="15.75">
      <c r="A76" s="149" t="s">
        <v>121</v>
      </c>
      <c r="B76" s="30"/>
      <c r="C76" s="30" t="s">
        <v>122</v>
      </c>
      <c r="D76" s="30"/>
      <c r="E76" s="30"/>
      <c r="F76" s="151"/>
      <c r="G76" s="322">
        <f>SUM(G79+G77)</f>
        <v>355000</v>
      </c>
      <c r="H76" s="169">
        <f>SUM(H79+H77)</f>
        <v>440000</v>
      </c>
    </row>
    <row r="77" spans="1:8" s="9" customFormat="1" ht="15.75">
      <c r="A77" s="149"/>
      <c r="B77" s="30"/>
      <c r="C77" s="22" t="s">
        <v>123</v>
      </c>
      <c r="D77" s="22" t="s">
        <v>124</v>
      </c>
      <c r="E77" s="22"/>
      <c r="F77" s="151"/>
      <c r="G77" s="323">
        <f>SUM(G78)</f>
        <v>350000</v>
      </c>
      <c r="H77" s="160">
        <f>SUM(H78)</f>
        <v>430000</v>
      </c>
    </row>
    <row r="78" spans="1:8" s="9" customFormat="1" ht="15.75">
      <c r="A78" s="149"/>
      <c r="B78" s="30"/>
      <c r="C78" s="30"/>
      <c r="D78" s="30"/>
      <c r="E78" s="22" t="s">
        <v>224</v>
      </c>
      <c r="F78" s="151"/>
      <c r="G78" s="323">
        <v>350000</v>
      </c>
      <c r="H78" s="142">
        <v>430000</v>
      </c>
    </row>
    <row r="79" spans="1:8" s="9" customFormat="1" ht="15.75">
      <c r="A79" s="153"/>
      <c r="B79" s="22"/>
      <c r="C79" s="22" t="s">
        <v>125</v>
      </c>
      <c r="D79" s="22" t="s">
        <v>16</v>
      </c>
      <c r="E79" s="22"/>
      <c r="F79" s="151"/>
      <c r="G79" s="320">
        <v>5000</v>
      </c>
      <c r="H79" s="142">
        <v>10000</v>
      </c>
    </row>
    <row r="80" spans="1:13" ht="15.75">
      <c r="A80" s="143"/>
      <c r="B80" s="146"/>
      <c r="C80" s="144"/>
      <c r="D80" s="144"/>
      <c r="E80" s="144"/>
      <c r="F80" s="145"/>
      <c r="G80" s="320"/>
      <c r="H80" s="142"/>
      <c r="M80" s="2"/>
    </row>
    <row r="81" spans="1:13" ht="14.25" customHeight="1">
      <c r="A81" s="180" t="s">
        <v>178</v>
      </c>
      <c r="B81" s="183"/>
      <c r="C81" s="181"/>
      <c r="D81" s="181"/>
      <c r="E81" s="181"/>
      <c r="F81" s="182"/>
      <c r="G81" s="321">
        <f>SUM(G82)</f>
        <v>2720000</v>
      </c>
      <c r="H81" s="226">
        <f>SUM(H82)</f>
        <v>2720000</v>
      </c>
      <c r="M81" s="2"/>
    </row>
    <row r="82" spans="1:12" ht="15.75">
      <c r="A82" s="149" t="s">
        <v>94</v>
      </c>
      <c r="B82" s="30"/>
      <c r="C82" s="30" t="s">
        <v>95</v>
      </c>
      <c r="D82" s="30"/>
      <c r="E82" s="30"/>
      <c r="F82" s="172"/>
      <c r="G82" s="322">
        <f>SUM(G83)</f>
        <v>2720000</v>
      </c>
      <c r="H82" s="169">
        <f>SUM(H83)</f>
        <v>2720000</v>
      </c>
      <c r="J82" s="46"/>
      <c r="K82" s="46"/>
      <c r="L82" s="46"/>
    </row>
    <row r="83" spans="1:12" ht="15.75">
      <c r="A83" s="153"/>
      <c r="B83" s="22" t="s">
        <v>268</v>
      </c>
      <c r="C83" s="22"/>
      <c r="D83" s="22" t="s">
        <v>269</v>
      </c>
      <c r="E83" s="22"/>
      <c r="F83" s="159"/>
      <c r="G83" s="323">
        <v>2720000</v>
      </c>
      <c r="H83" s="142">
        <v>2720000</v>
      </c>
      <c r="J83" s="46"/>
      <c r="K83" s="46"/>
      <c r="L83" s="46"/>
    </row>
    <row r="84" spans="1:12" ht="15.75">
      <c r="A84" s="153"/>
      <c r="B84" s="22"/>
      <c r="C84" s="22"/>
      <c r="D84" s="22"/>
      <c r="E84" s="22"/>
      <c r="F84" s="159"/>
      <c r="G84" s="323"/>
      <c r="H84" s="142"/>
      <c r="J84" s="46"/>
      <c r="K84" s="46"/>
      <c r="L84" s="46"/>
    </row>
    <row r="85" spans="1:12" ht="15.75">
      <c r="A85" s="180" t="s">
        <v>150</v>
      </c>
      <c r="B85" s="227"/>
      <c r="C85" s="227"/>
      <c r="D85" s="227"/>
      <c r="E85" s="227"/>
      <c r="F85" s="185"/>
      <c r="G85" s="321">
        <f aca="true" t="shared" si="2" ref="G85:H87">SUM(G86)</f>
        <v>0</v>
      </c>
      <c r="H85" s="226">
        <f t="shared" si="2"/>
        <v>60000</v>
      </c>
      <c r="J85" s="46"/>
      <c r="K85" s="46"/>
      <c r="L85" s="46"/>
    </row>
    <row r="86" spans="1:12" ht="15.75">
      <c r="A86" s="149" t="s">
        <v>121</v>
      </c>
      <c r="B86" s="30"/>
      <c r="C86" s="30" t="s">
        <v>122</v>
      </c>
      <c r="D86" s="30"/>
      <c r="E86" s="30"/>
      <c r="F86" s="324"/>
      <c r="G86" s="322">
        <f t="shared" si="2"/>
        <v>0</v>
      </c>
      <c r="H86" s="169">
        <f t="shared" si="2"/>
        <v>60000</v>
      </c>
      <c r="J86" s="46"/>
      <c r="K86" s="46"/>
      <c r="L86" s="46"/>
    </row>
    <row r="87" spans="1:12" ht="15.75">
      <c r="A87" s="153"/>
      <c r="B87" s="22"/>
      <c r="C87" s="22" t="s">
        <v>240</v>
      </c>
      <c r="D87" s="22" t="s">
        <v>243</v>
      </c>
      <c r="E87" s="22"/>
      <c r="F87" s="159"/>
      <c r="G87" s="300">
        <f t="shared" si="2"/>
        <v>0</v>
      </c>
      <c r="H87" s="142">
        <f t="shared" si="2"/>
        <v>60000</v>
      </c>
      <c r="J87" s="46"/>
      <c r="K87" s="46"/>
      <c r="L87" s="46"/>
    </row>
    <row r="88" spans="1:12" ht="15.75">
      <c r="A88" s="153"/>
      <c r="B88" s="22"/>
      <c r="C88" s="22"/>
      <c r="D88" s="22"/>
      <c r="E88" s="22" t="s">
        <v>316</v>
      </c>
      <c r="F88" s="159"/>
      <c r="G88" s="301">
        <v>0</v>
      </c>
      <c r="H88" s="142">
        <v>60000</v>
      </c>
      <c r="J88" s="46"/>
      <c r="K88" s="46"/>
      <c r="L88" s="46"/>
    </row>
    <row r="89" spans="1:12" ht="15.75">
      <c r="A89" s="153"/>
      <c r="B89" s="22"/>
      <c r="C89" s="22"/>
      <c r="D89" s="22"/>
      <c r="E89" s="22"/>
      <c r="F89" s="159"/>
      <c r="G89" s="301"/>
      <c r="H89" s="142"/>
      <c r="J89" s="46"/>
      <c r="K89" s="46"/>
      <c r="L89" s="46"/>
    </row>
    <row r="90" spans="1:13" ht="16.5" thickBot="1">
      <c r="A90" s="166" t="s">
        <v>176</v>
      </c>
      <c r="B90" s="170"/>
      <c r="C90" s="167"/>
      <c r="D90" s="167"/>
      <c r="E90" s="167"/>
      <c r="F90" s="167"/>
      <c r="G90" s="326">
        <f>SUM(G11+G27+G41+G47+G75+G21+G81+G85)</f>
        <v>52870000</v>
      </c>
      <c r="H90" s="325">
        <f>SUM(H11+H27+H41+H47+H75+H21+H81+H85)</f>
        <v>57895400</v>
      </c>
      <c r="M90" s="2"/>
    </row>
    <row r="91" spans="1:13" ht="15.75">
      <c r="A91" s="8"/>
      <c r="B91" s="4"/>
      <c r="C91" s="6"/>
      <c r="D91" s="6"/>
      <c r="E91" s="6"/>
      <c r="F91" s="6"/>
      <c r="G91" s="54"/>
      <c r="M91" s="2"/>
    </row>
    <row r="92" spans="1:13" ht="15.75">
      <c r="A92" s="8"/>
      <c r="B92" s="4"/>
      <c r="C92" s="6"/>
      <c r="D92" s="6"/>
      <c r="E92" s="6"/>
      <c r="F92" s="6"/>
      <c r="G92" s="54"/>
      <c r="M92" s="2"/>
    </row>
    <row r="93" spans="1:13" ht="15.75">
      <c r="A93" s="8"/>
      <c r="B93" s="4"/>
      <c r="C93" s="6"/>
      <c r="D93" s="6"/>
      <c r="E93" s="6"/>
      <c r="F93" s="6"/>
      <c r="G93" s="54"/>
      <c r="M93" s="2"/>
    </row>
    <row r="94" spans="1:13" ht="15.75">
      <c r="A94" s="8"/>
      <c r="B94" s="4"/>
      <c r="C94" s="6"/>
      <c r="D94" s="6"/>
      <c r="E94" s="6"/>
      <c r="F94" s="6"/>
      <c r="G94" s="54"/>
      <c r="M94" s="2"/>
    </row>
    <row r="95" spans="1:13" ht="15.75">
      <c r="A95" s="8"/>
      <c r="B95" s="4"/>
      <c r="C95" s="6"/>
      <c r="D95" s="6"/>
      <c r="E95" s="6"/>
      <c r="F95" s="6"/>
      <c r="G95" s="54"/>
      <c r="M95" s="2"/>
    </row>
    <row r="96" spans="1:13" ht="15.75">
      <c r="A96" s="8"/>
      <c r="B96" s="4"/>
      <c r="C96" s="6"/>
      <c r="D96" s="6"/>
      <c r="E96" s="6"/>
      <c r="F96" s="6"/>
      <c r="G96" s="54"/>
      <c r="M96" s="2"/>
    </row>
    <row r="97" spans="1:13" ht="15.75">
      <c r="A97" s="8"/>
      <c r="B97" s="4"/>
      <c r="C97" s="6"/>
      <c r="D97" s="6"/>
      <c r="E97" s="6"/>
      <c r="F97" s="6"/>
      <c r="G97" s="54"/>
      <c r="M97" s="2"/>
    </row>
    <row r="98" spans="1:13" ht="15.75">
      <c r="A98" s="8"/>
      <c r="B98" s="4"/>
      <c r="C98" s="6"/>
      <c r="D98" s="6"/>
      <c r="E98" s="6"/>
      <c r="F98" s="6"/>
      <c r="G98" s="54"/>
      <c r="M98" s="2"/>
    </row>
    <row r="99" spans="10:12" ht="15.75">
      <c r="J99" s="46"/>
      <c r="K99" s="46"/>
      <c r="L99" s="46"/>
    </row>
    <row r="100" spans="10:12" ht="15.75">
      <c r="J100" s="46"/>
      <c r="K100" s="46"/>
      <c r="L100" s="46"/>
    </row>
    <row r="101" spans="10:12" ht="15.75">
      <c r="J101" s="46"/>
      <c r="K101" s="46"/>
      <c r="L101" s="46"/>
    </row>
    <row r="102" spans="10:12" ht="15.75">
      <c r="J102" s="46"/>
      <c r="K102" s="46"/>
      <c r="L102" s="46"/>
    </row>
    <row r="103" spans="10:12" ht="15.75">
      <c r="J103" s="46"/>
      <c r="K103" s="46"/>
      <c r="L103" s="46"/>
    </row>
    <row r="104" spans="1:11" s="22" customFormat="1" ht="15.75">
      <c r="A104" s="48"/>
      <c r="B104" s="48"/>
      <c r="C104" s="48"/>
      <c r="D104" s="48"/>
      <c r="E104" s="48"/>
      <c r="F104" s="48"/>
      <c r="G104" s="57"/>
      <c r="H104" s="21"/>
      <c r="I104" s="21"/>
      <c r="J104" s="21"/>
      <c r="K104" s="55"/>
    </row>
    <row r="105" spans="10:15" ht="15.75">
      <c r="J105" s="21"/>
      <c r="K105" s="21"/>
      <c r="L105" s="43"/>
      <c r="M105" s="44"/>
      <c r="N105" s="22"/>
      <c r="O105" s="22"/>
    </row>
    <row r="106" spans="1:15" ht="22.5" customHeight="1">
      <c r="A106" s="9"/>
      <c r="B106" s="9"/>
      <c r="C106" s="9"/>
      <c r="D106" s="9"/>
      <c r="G106" s="9"/>
      <c r="J106" s="21"/>
      <c r="K106" s="21"/>
      <c r="L106" s="43"/>
      <c r="M106" s="44"/>
      <c r="N106" s="22"/>
      <c r="O106" s="22"/>
    </row>
    <row r="107" spans="10:15" ht="15.75">
      <c r="J107" s="45"/>
      <c r="K107" s="33"/>
      <c r="L107" s="33"/>
      <c r="M107" s="24"/>
      <c r="N107" s="22"/>
      <c r="O107" s="22"/>
    </row>
    <row r="108" spans="3:13" s="9" customFormat="1" ht="15.75">
      <c r="C108" s="2"/>
      <c r="D108" s="2"/>
      <c r="E108" s="2"/>
      <c r="F108" s="2"/>
      <c r="G108" s="2"/>
      <c r="M108" s="65"/>
    </row>
    <row r="109" spans="3:13" s="9" customFormat="1" ht="15.75">
      <c r="C109" s="2"/>
      <c r="D109" s="2"/>
      <c r="E109" s="2"/>
      <c r="F109" s="2"/>
      <c r="G109" s="2"/>
      <c r="M109" s="65"/>
    </row>
    <row r="110" spans="3:13" s="9" customFormat="1" ht="15.75">
      <c r="C110" s="2"/>
      <c r="D110" s="2"/>
      <c r="E110" s="2"/>
      <c r="F110" s="2"/>
      <c r="G110" s="2"/>
      <c r="M110" s="65"/>
    </row>
    <row r="111" spans="10:12" ht="15.75">
      <c r="J111" s="46"/>
      <c r="K111" s="46"/>
      <c r="L111" s="46"/>
    </row>
    <row r="112" spans="4:12" ht="15.75" customHeight="1">
      <c r="D112" s="18"/>
      <c r="J112" s="46"/>
      <c r="K112" s="46"/>
      <c r="L112" s="46"/>
    </row>
    <row r="113" spans="10:12" ht="15.75">
      <c r="J113" s="46"/>
      <c r="K113" s="46"/>
      <c r="L113" s="46"/>
    </row>
    <row r="114" spans="10:12" ht="15.75">
      <c r="J114" s="46"/>
      <c r="K114" s="46"/>
      <c r="L114" s="46"/>
    </row>
    <row r="115" spans="10:12" ht="15.75">
      <c r="J115" s="46"/>
      <c r="K115" s="46"/>
      <c r="L115" s="46"/>
    </row>
    <row r="116" spans="10:12" ht="15.75">
      <c r="J116" s="46"/>
      <c r="K116" s="46"/>
      <c r="L116" s="46"/>
    </row>
    <row r="117" spans="5:12" ht="15.75">
      <c r="E117" s="67"/>
      <c r="F117" s="67"/>
      <c r="J117" s="46"/>
      <c r="K117" s="46"/>
      <c r="L117" s="46"/>
    </row>
    <row r="118" spans="10:12" ht="15.75">
      <c r="J118" s="46"/>
      <c r="K118" s="46"/>
      <c r="L118" s="46"/>
    </row>
    <row r="119" spans="10:12" ht="15.75">
      <c r="J119" s="46"/>
      <c r="K119" s="46"/>
      <c r="L119" s="46"/>
    </row>
    <row r="120" spans="10:12" ht="15.75">
      <c r="J120" s="46"/>
      <c r="K120" s="46"/>
      <c r="L120" s="46"/>
    </row>
    <row r="121" spans="1:12" ht="15.75">
      <c r="A121" s="9"/>
      <c r="B121" s="9"/>
      <c r="C121" s="9"/>
      <c r="D121" s="9"/>
      <c r="E121" s="9"/>
      <c r="F121" s="9"/>
      <c r="J121" s="46"/>
      <c r="K121" s="46"/>
      <c r="L121" s="46"/>
    </row>
    <row r="122" spans="10:12" ht="15.75">
      <c r="J122" s="46"/>
      <c r="K122" s="46"/>
      <c r="L122" s="46"/>
    </row>
    <row r="123" spans="10:12" ht="15.75">
      <c r="J123" s="46"/>
      <c r="K123" s="46"/>
      <c r="L123" s="46"/>
    </row>
    <row r="124" spans="10:12" ht="15.75">
      <c r="J124" s="46"/>
      <c r="K124" s="46"/>
      <c r="L124" s="46"/>
    </row>
    <row r="125" spans="10:12" ht="15.75">
      <c r="J125" s="46"/>
      <c r="K125" s="46"/>
      <c r="L125" s="46"/>
    </row>
    <row r="126" spans="10:12" ht="15.75">
      <c r="J126" s="46"/>
      <c r="K126" s="46"/>
      <c r="L126" s="46"/>
    </row>
    <row r="127" spans="1:12" ht="15.75">
      <c r="A127" s="9"/>
      <c r="B127" s="9"/>
      <c r="C127" s="9"/>
      <c r="D127" s="9"/>
      <c r="E127" s="9"/>
      <c r="F127" s="9"/>
      <c r="J127" s="46"/>
      <c r="K127" s="46"/>
      <c r="L127" s="46"/>
    </row>
    <row r="128" spans="10:12" ht="15.75">
      <c r="J128" s="46"/>
      <c r="K128" s="46"/>
      <c r="L128" s="46"/>
    </row>
    <row r="129" spans="10:12" ht="15.75">
      <c r="J129" s="46"/>
      <c r="K129" s="46"/>
      <c r="L129" s="46"/>
    </row>
    <row r="130" spans="10:12" ht="15.75">
      <c r="J130" s="46"/>
      <c r="K130" s="46"/>
      <c r="L130" s="46"/>
    </row>
    <row r="131" spans="10:12" ht="15.75">
      <c r="J131" s="46"/>
      <c r="K131" s="46"/>
      <c r="L131" s="46"/>
    </row>
    <row r="132" spans="1:12" ht="15.75">
      <c r="A132" s="9"/>
      <c r="B132" s="9"/>
      <c r="C132" s="9"/>
      <c r="D132" s="9"/>
      <c r="J132" s="46"/>
      <c r="K132" s="46"/>
      <c r="L132" s="46"/>
    </row>
    <row r="133" spans="1:12" ht="15.75">
      <c r="A133" s="9"/>
      <c r="J133" s="46"/>
      <c r="K133" s="46"/>
      <c r="L133" s="46"/>
    </row>
    <row r="134" spans="1:12" ht="15.75">
      <c r="A134" s="9"/>
      <c r="J134" s="46"/>
      <c r="K134" s="46"/>
      <c r="L134" s="46"/>
    </row>
    <row r="135" spans="1:12" ht="15.75">
      <c r="A135" s="9"/>
      <c r="J135" s="46"/>
      <c r="K135" s="46"/>
      <c r="L135" s="46"/>
    </row>
    <row r="136" spans="1:12" ht="15.75">
      <c r="A136" s="9"/>
      <c r="J136" s="46"/>
      <c r="K136" s="46"/>
      <c r="L136" s="46"/>
    </row>
    <row r="137" spans="1:12" ht="15.75">
      <c r="A137" s="9"/>
      <c r="J137" s="46"/>
      <c r="K137" s="46"/>
      <c r="L137" s="46"/>
    </row>
    <row r="138" spans="1:12" ht="15.75">
      <c r="A138" s="9"/>
      <c r="J138" s="46"/>
      <c r="K138" s="46"/>
      <c r="L138" s="46"/>
    </row>
    <row r="139" spans="1:12" ht="15.75">
      <c r="A139" s="9"/>
      <c r="J139" s="46"/>
      <c r="K139" s="46"/>
      <c r="L139" s="46"/>
    </row>
    <row r="140" spans="10:12" ht="15.75">
      <c r="J140" s="46"/>
      <c r="K140" s="46"/>
      <c r="L140" s="46"/>
    </row>
    <row r="141" spans="10:12" ht="15.75">
      <c r="J141" s="46"/>
      <c r="K141" s="46"/>
      <c r="L141" s="46"/>
    </row>
    <row r="142" spans="10:12" ht="15.75">
      <c r="J142" s="46"/>
      <c r="K142" s="46"/>
      <c r="L142" s="46"/>
    </row>
    <row r="143" spans="10:12" ht="15.75">
      <c r="J143" s="46"/>
      <c r="K143" s="46"/>
      <c r="L143" s="46"/>
    </row>
    <row r="144" spans="1:12" ht="15.75">
      <c r="A144" s="9"/>
      <c r="B144" s="9"/>
      <c r="C144" s="9"/>
      <c r="D144" s="9"/>
      <c r="E144" s="9"/>
      <c r="F144" s="9"/>
      <c r="J144" s="46"/>
      <c r="K144" s="46"/>
      <c r="L144" s="46"/>
    </row>
    <row r="145" spans="10:12" ht="15.75">
      <c r="J145" s="46"/>
      <c r="K145" s="46"/>
      <c r="L145" s="46"/>
    </row>
    <row r="146" spans="10:12" ht="15.75">
      <c r="J146" s="46"/>
      <c r="K146" s="46"/>
      <c r="L146" s="46"/>
    </row>
    <row r="147" spans="10:12" ht="15.75">
      <c r="J147" s="46"/>
      <c r="K147" s="46"/>
      <c r="L147" s="46"/>
    </row>
    <row r="148" spans="10:12" ht="15.75">
      <c r="J148" s="46"/>
      <c r="K148" s="46"/>
      <c r="L148" s="46"/>
    </row>
    <row r="149" spans="10:12" ht="15.75">
      <c r="J149" s="46"/>
      <c r="K149" s="46"/>
      <c r="L149" s="46"/>
    </row>
    <row r="150" spans="10:12" ht="15.75">
      <c r="J150" s="46"/>
      <c r="K150" s="46"/>
      <c r="L150" s="46"/>
    </row>
    <row r="151" spans="10:12" ht="15.75">
      <c r="J151" s="46"/>
      <c r="K151" s="46"/>
      <c r="L151" s="46"/>
    </row>
    <row r="152" spans="10:12" ht="15.75">
      <c r="J152" s="46"/>
      <c r="K152" s="46"/>
      <c r="L152" s="46"/>
    </row>
    <row r="153" spans="10:12" ht="15.75">
      <c r="J153" s="46"/>
      <c r="K153" s="46"/>
      <c r="L153" s="46"/>
    </row>
    <row r="154" spans="10:12" ht="15.75">
      <c r="J154" s="46"/>
      <c r="K154" s="46"/>
      <c r="L154" s="46"/>
    </row>
    <row r="155" spans="10:12" ht="15.75">
      <c r="J155" s="46"/>
      <c r="K155" s="46"/>
      <c r="L155" s="46"/>
    </row>
    <row r="156" spans="10:12" ht="15.75">
      <c r="J156" s="46"/>
      <c r="K156" s="46"/>
      <c r="L156" s="46"/>
    </row>
    <row r="157" spans="10:12" ht="15.75">
      <c r="J157" s="46"/>
      <c r="K157" s="46"/>
      <c r="L157" s="46"/>
    </row>
    <row r="158" spans="10:12" ht="15.75">
      <c r="J158" s="46"/>
      <c r="K158" s="46"/>
      <c r="L158" s="46"/>
    </row>
    <row r="159" spans="1:12" ht="15.75">
      <c r="A159" s="9"/>
      <c r="B159" s="9"/>
      <c r="C159" s="9"/>
      <c r="D159" s="9"/>
      <c r="E159" s="9"/>
      <c r="F159" s="9"/>
      <c r="J159" s="46"/>
      <c r="K159" s="46"/>
      <c r="L159" s="46"/>
    </row>
    <row r="160" spans="10:12" ht="15.75">
      <c r="J160" s="46"/>
      <c r="K160" s="46"/>
      <c r="L160" s="46"/>
    </row>
    <row r="161" spans="10:12" ht="15.75">
      <c r="J161" s="46"/>
      <c r="K161" s="46"/>
      <c r="L161" s="46"/>
    </row>
    <row r="162" spans="10:12" ht="15.75">
      <c r="J162" s="46"/>
      <c r="K162" s="46"/>
      <c r="L162" s="46"/>
    </row>
    <row r="163" spans="10:12" ht="15.75">
      <c r="J163" s="46"/>
      <c r="K163" s="46"/>
      <c r="L163" s="46"/>
    </row>
    <row r="164" spans="1:12" ht="15.75">
      <c r="A164" s="9"/>
      <c r="B164" s="9"/>
      <c r="C164" s="9"/>
      <c r="D164" s="9"/>
      <c r="E164" s="9"/>
      <c r="F164" s="9"/>
      <c r="J164" s="46"/>
      <c r="K164" s="46"/>
      <c r="L164" s="46"/>
    </row>
    <row r="165" spans="10:12" ht="15.75">
      <c r="J165" s="46"/>
      <c r="K165" s="46"/>
      <c r="L165" s="46"/>
    </row>
    <row r="166" spans="10:12" ht="15.75">
      <c r="J166" s="46"/>
      <c r="K166" s="46"/>
      <c r="L166" s="46"/>
    </row>
    <row r="167" spans="10:12" ht="15.75">
      <c r="J167" s="46"/>
      <c r="K167" s="46"/>
      <c r="L167" s="46"/>
    </row>
    <row r="168" spans="1:12" ht="15.75">
      <c r="A168" s="9"/>
      <c r="B168" s="9"/>
      <c r="C168" s="9"/>
      <c r="D168" s="9"/>
      <c r="E168" s="9"/>
      <c r="F168" s="9"/>
      <c r="J168" s="46"/>
      <c r="K168" s="46"/>
      <c r="L168" s="46"/>
    </row>
    <row r="169" spans="10:12" ht="15.75">
      <c r="J169" s="46"/>
      <c r="K169" s="46"/>
      <c r="L169" s="46"/>
    </row>
    <row r="170" spans="10:12" ht="15.75">
      <c r="J170" s="46"/>
      <c r="K170" s="46"/>
      <c r="L170" s="46"/>
    </row>
    <row r="171" spans="1:12" ht="15.75">
      <c r="A171" s="9"/>
      <c r="B171" s="9"/>
      <c r="C171" s="9"/>
      <c r="D171" s="9"/>
      <c r="E171" s="9"/>
      <c r="F171" s="9"/>
      <c r="J171" s="46"/>
      <c r="K171" s="46"/>
      <c r="L171" s="46"/>
    </row>
    <row r="172" spans="10:12" ht="15.75">
      <c r="J172" s="46"/>
      <c r="K172" s="46"/>
      <c r="L172" s="46"/>
    </row>
    <row r="173" spans="10:12" ht="15.75">
      <c r="J173" s="46"/>
      <c r="K173" s="46"/>
      <c r="L173" s="46"/>
    </row>
    <row r="174" spans="10:12" ht="15.75">
      <c r="J174" s="46"/>
      <c r="K174" s="46"/>
      <c r="L174" s="46"/>
    </row>
    <row r="175" spans="10:12" ht="15.75">
      <c r="J175" s="46"/>
      <c r="K175" s="46"/>
      <c r="L175" s="46"/>
    </row>
    <row r="176" spans="10:12" ht="15.75">
      <c r="J176" s="46"/>
      <c r="K176" s="46"/>
      <c r="L176" s="46"/>
    </row>
    <row r="177" spans="10:12" ht="15.75">
      <c r="J177" s="46"/>
      <c r="K177" s="46"/>
      <c r="L177" s="46"/>
    </row>
    <row r="178" spans="10:12" ht="15.75">
      <c r="J178" s="46"/>
      <c r="K178" s="46"/>
      <c r="L178" s="46"/>
    </row>
    <row r="179" spans="10:12" ht="15.75">
      <c r="J179" s="46"/>
      <c r="K179" s="46"/>
      <c r="L179" s="46"/>
    </row>
    <row r="180" spans="10:12" ht="15.75">
      <c r="J180" s="46"/>
      <c r="K180" s="46"/>
      <c r="L180" s="46"/>
    </row>
    <row r="181" spans="10:12" ht="15.75">
      <c r="J181" s="46"/>
      <c r="K181" s="46"/>
      <c r="L181" s="46"/>
    </row>
    <row r="182" spans="10:12" ht="15.75">
      <c r="J182" s="46"/>
      <c r="K182" s="46"/>
      <c r="L182" s="46"/>
    </row>
    <row r="183" spans="10:12" ht="15.75">
      <c r="J183" s="46"/>
      <c r="K183" s="46"/>
      <c r="L183" s="46"/>
    </row>
    <row r="184" spans="10:12" ht="15.75">
      <c r="J184" s="46"/>
      <c r="K184" s="46"/>
      <c r="L184" s="46"/>
    </row>
    <row r="185" spans="10:12" ht="15.75">
      <c r="J185" s="46"/>
      <c r="K185" s="46"/>
      <c r="L185" s="46"/>
    </row>
    <row r="186" spans="10:12" ht="15.75">
      <c r="J186" s="46"/>
      <c r="K186" s="46"/>
      <c r="L186" s="46"/>
    </row>
    <row r="187" spans="10:12" ht="15.75">
      <c r="J187" s="46"/>
      <c r="K187" s="46"/>
      <c r="L187" s="46"/>
    </row>
    <row r="188" spans="5:13" s="9" customFormat="1" ht="15.75">
      <c r="E188" s="68"/>
      <c r="F188" s="68"/>
      <c r="M188" s="65"/>
    </row>
    <row r="189" spans="5:12" ht="15.75">
      <c r="E189" s="69"/>
      <c r="F189" s="69"/>
      <c r="J189" s="47"/>
      <c r="K189" s="47"/>
      <c r="L189" s="47"/>
    </row>
    <row r="190" spans="5:9" ht="15.75">
      <c r="E190" s="69"/>
      <c r="F190" s="69"/>
      <c r="G190" s="69"/>
      <c r="H190" s="69"/>
      <c r="I190" s="69"/>
    </row>
    <row r="191" spans="5:6" ht="15.75">
      <c r="E191" s="69"/>
      <c r="F191" s="69"/>
    </row>
    <row r="192" spans="5:13" s="9" customFormat="1" ht="15.75">
      <c r="E192" s="68"/>
      <c r="F192" s="68"/>
      <c r="M192" s="65"/>
    </row>
    <row r="193" spans="5:6" ht="15.75">
      <c r="E193" s="69"/>
      <c r="F193" s="69"/>
    </row>
    <row r="194" spans="5:6" ht="15.75">
      <c r="E194" s="69"/>
      <c r="F194" s="69"/>
    </row>
    <row r="195" spans="5:6" ht="15.75">
      <c r="E195" s="69"/>
      <c r="F195" s="69"/>
    </row>
    <row r="196" spans="5:13" s="9" customFormat="1" ht="15.75">
      <c r="E196" s="68"/>
      <c r="F196" s="68"/>
      <c r="M196" s="64"/>
    </row>
    <row r="197" spans="5:6" ht="15.75">
      <c r="E197" s="69"/>
      <c r="F197" s="69"/>
    </row>
    <row r="198" spans="5:6" ht="15.75">
      <c r="E198" s="69"/>
      <c r="F198" s="69"/>
    </row>
    <row r="199" spans="5:6" ht="15.75">
      <c r="E199" s="69"/>
      <c r="F199" s="69"/>
    </row>
    <row r="200" spans="5:6" ht="15.75">
      <c r="E200" s="69"/>
      <c r="F200" s="69"/>
    </row>
    <row r="201" spans="5:6" ht="15.75">
      <c r="E201" s="69"/>
      <c r="F201" s="69"/>
    </row>
    <row r="202" spans="5:6" ht="15.75">
      <c r="E202" s="69"/>
      <c r="F202" s="69"/>
    </row>
    <row r="203" spans="5:6" ht="15.75">
      <c r="E203" s="69"/>
      <c r="F203" s="69"/>
    </row>
    <row r="204" spans="5:6" ht="15.75">
      <c r="E204" s="69"/>
      <c r="F204" s="69"/>
    </row>
    <row r="205" spans="5:6" ht="15.75">
      <c r="E205" s="69"/>
      <c r="F205" s="69"/>
    </row>
    <row r="206" spans="5:13" s="9" customFormat="1" ht="15.75">
      <c r="E206" s="68"/>
      <c r="F206" s="68"/>
      <c r="M206" s="64"/>
    </row>
    <row r="207" spans="5:6" ht="15.75">
      <c r="E207" s="69"/>
      <c r="F207" s="69"/>
    </row>
    <row r="208" spans="5:6" ht="15.75">
      <c r="E208" s="69"/>
      <c r="F208" s="69"/>
    </row>
    <row r="209" spans="5:6" ht="15.75">
      <c r="E209" s="69"/>
      <c r="F209" s="69"/>
    </row>
    <row r="210" spans="5:6" ht="15.75">
      <c r="E210" s="69"/>
      <c r="F210" s="69"/>
    </row>
    <row r="211" spans="5:6" ht="15.75">
      <c r="E211" s="69"/>
      <c r="F211" s="69"/>
    </row>
    <row r="212" spans="5:6" ht="15.75">
      <c r="E212" s="69"/>
      <c r="F212" s="69"/>
    </row>
    <row r="213" spans="5:6" ht="15.75">
      <c r="E213" s="69"/>
      <c r="F213" s="69"/>
    </row>
    <row r="214" spans="5:6" ht="15.75">
      <c r="E214" s="69"/>
      <c r="F214" s="69"/>
    </row>
    <row r="215" spans="5:6" ht="15.75">
      <c r="E215" s="69"/>
      <c r="F215" s="69"/>
    </row>
    <row r="216" spans="5:6" ht="15.75">
      <c r="E216" s="69"/>
      <c r="F216" s="69"/>
    </row>
    <row r="217" spans="5:13" s="9" customFormat="1" ht="15.75">
      <c r="E217" s="68"/>
      <c r="F217" s="68"/>
      <c r="M217" s="64"/>
    </row>
    <row r="218" spans="5:6" ht="15.75">
      <c r="E218" s="69"/>
      <c r="F218" s="69"/>
    </row>
    <row r="219" spans="5:6" ht="15.75">
      <c r="E219" s="69"/>
      <c r="F219" s="69"/>
    </row>
    <row r="220" spans="5:6" ht="15.75">
      <c r="E220" s="69"/>
      <c r="F220" s="69"/>
    </row>
    <row r="221" spans="5:6" ht="15.75">
      <c r="E221" s="69"/>
      <c r="F221" s="69"/>
    </row>
    <row r="222" spans="5:6" ht="15.75">
      <c r="E222" s="69"/>
      <c r="F222" s="69"/>
    </row>
    <row r="223" spans="5:6" ht="15.75">
      <c r="E223" s="69"/>
      <c r="F223" s="69"/>
    </row>
    <row r="224" spans="5:13" s="9" customFormat="1" ht="15.75">
      <c r="E224" s="68"/>
      <c r="F224" s="68"/>
      <c r="M224" s="64"/>
    </row>
    <row r="225" spans="5:6" ht="15.75">
      <c r="E225" s="69"/>
      <c r="F225" s="69"/>
    </row>
    <row r="226" spans="5:6" ht="15.75">
      <c r="E226" s="69"/>
      <c r="F226" s="69"/>
    </row>
    <row r="227" spans="5:6" ht="15.75">
      <c r="E227" s="69"/>
      <c r="F227" s="69"/>
    </row>
    <row r="228" spans="5:6" ht="15.75">
      <c r="E228" s="69"/>
      <c r="F228" s="69"/>
    </row>
    <row r="229" spans="5:6" ht="15.75">
      <c r="E229" s="69"/>
      <c r="F229" s="69"/>
    </row>
    <row r="230" spans="5:6" ht="15.75">
      <c r="E230" s="69"/>
      <c r="F230" s="69"/>
    </row>
    <row r="231" spans="5:6" ht="15.75">
      <c r="E231" s="69"/>
      <c r="F231" s="69"/>
    </row>
    <row r="232" spans="5:6" ht="15.75">
      <c r="E232" s="69"/>
      <c r="F232" s="69"/>
    </row>
    <row r="233" spans="5:6" ht="15.75">
      <c r="E233" s="69"/>
      <c r="F233" s="69"/>
    </row>
    <row r="234" spans="5:6" ht="15.75">
      <c r="E234" s="69"/>
      <c r="F234" s="69"/>
    </row>
    <row r="235" spans="5:6" ht="15.75">
      <c r="E235" s="69"/>
      <c r="F235" s="69"/>
    </row>
    <row r="236" spans="5:6" ht="15.75">
      <c r="E236" s="69"/>
      <c r="F236" s="69"/>
    </row>
    <row r="237" spans="5:6" ht="15.75">
      <c r="E237" s="69"/>
      <c r="F237" s="69"/>
    </row>
    <row r="238" spans="5:6" ht="15.75">
      <c r="E238" s="69"/>
      <c r="F238" s="69"/>
    </row>
    <row r="239" spans="5:6" ht="15.75">
      <c r="E239" s="69"/>
      <c r="F239" s="69"/>
    </row>
    <row r="240" spans="5:6" ht="15.75">
      <c r="E240" s="69"/>
      <c r="F240" s="69"/>
    </row>
    <row r="241" spans="5:6" ht="15.75">
      <c r="E241" s="69"/>
      <c r="F241" s="69"/>
    </row>
    <row r="242" spans="5:6" ht="15.75">
      <c r="E242" s="69"/>
      <c r="F242" s="69"/>
    </row>
    <row r="243" spans="5:6" ht="15.75">
      <c r="E243" s="69"/>
      <c r="F243" s="69"/>
    </row>
    <row r="244" spans="5:6" ht="15.75">
      <c r="E244" s="69"/>
      <c r="F244" s="69"/>
    </row>
    <row r="245" spans="5:6" ht="15.75">
      <c r="E245" s="69"/>
      <c r="F245" s="69"/>
    </row>
    <row r="246" spans="5:6" ht="15.75">
      <c r="E246" s="69"/>
      <c r="F246" s="69"/>
    </row>
    <row r="247" spans="5:6" ht="15.75">
      <c r="E247" s="69"/>
      <c r="F247" s="69"/>
    </row>
    <row r="248" spans="5:6" ht="15.75">
      <c r="E248" s="69"/>
      <c r="F248" s="69"/>
    </row>
    <row r="249" spans="5:6" ht="15.75">
      <c r="E249" s="69"/>
      <c r="F249" s="69"/>
    </row>
    <row r="250" spans="5:6" ht="15.75">
      <c r="E250" s="69"/>
      <c r="F250" s="69"/>
    </row>
    <row r="251" spans="5:6" ht="15.75">
      <c r="E251" s="69"/>
      <c r="F251" s="69"/>
    </row>
    <row r="252" spans="5:12" ht="15.75">
      <c r="E252" s="69"/>
      <c r="F252" s="69"/>
      <c r="J252" s="22"/>
      <c r="K252" s="22"/>
      <c r="L252" s="22"/>
    </row>
    <row r="253" spans="5:12" ht="15.75">
      <c r="E253" s="69"/>
      <c r="F253" s="69"/>
      <c r="J253" s="22"/>
      <c r="K253" s="22"/>
      <c r="L253" s="22"/>
    </row>
    <row r="254" spans="5:13" s="9" customFormat="1" ht="15.75">
      <c r="E254" s="68"/>
      <c r="F254" s="68"/>
      <c r="J254" s="30"/>
      <c r="K254" s="30"/>
      <c r="L254" s="30"/>
      <c r="M254" s="64"/>
    </row>
    <row r="255" spans="5:12" ht="15.75">
      <c r="E255" s="69"/>
      <c r="F255" s="69"/>
      <c r="J255" s="22"/>
      <c r="K255" s="22"/>
      <c r="L255" s="22"/>
    </row>
    <row r="256" spans="5:12" ht="15.75">
      <c r="E256" s="69"/>
      <c r="F256" s="69"/>
      <c r="J256" s="22"/>
      <c r="K256" s="22"/>
      <c r="L256" s="22"/>
    </row>
    <row r="258" spans="5:13" s="9" customFormat="1" ht="15.75">
      <c r="E258" s="68"/>
      <c r="F258" s="68"/>
      <c r="M258" s="64"/>
    </row>
    <row r="259" spans="5:6" ht="15.75">
      <c r="E259" s="69"/>
      <c r="F259" s="69"/>
    </row>
    <row r="260" spans="5:6" ht="15.75">
      <c r="E260" s="69"/>
      <c r="F260" s="69"/>
    </row>
    <row r="261" spans="5:6" ht="15.75">
      <c r="E261" s="69"/>
      <c r="F261" s="69"/>
    </row>
    <row r="262" spans="5:13" s="9" customFormat="1" ht="15.75">
      <c r="E262" s="68"/>
      <c r="F262" s="68"/>
      <c r="M262" s="64"/>
    </row>
    <row r="263" spans="5:6" ht="15.75">
      <c r="E263" s="69"/>
      <c r="F263" s="69"/>
    </row>
    <row r="264" spans="5:6" ht="15.75">
      <c r="E264" s="69"/>
      <c r="F264" s="69"/>
    </row>
    <row r="265" spans="5:6" ht="15.75">
      <c r="E265" s="69"/>
      <c r="F265" s="69"/>
    </row>
    <row r="266" spans="5:6" ht="15.75">
      <c r="E266" s="69"/>
      <c r="F266" s="69"/>
    </row>
    <row r="267" spans="5:13" s="9" customFormat="1" ht="15.75">
      <c r="E267" s="68"/>
      <c r="F267" s="68"/>
      <c r="G267" s="68"/>
      <c r="M267" s="64"/>
    </row>
    <row r="268" spans="5:6" ht="15.75">
      <c r="E268" s="69"/>
      <c r="F268" s="69"/>
    </row>
    <row r="269" spans="5:6" ht="15.75">
      <c r="E269" s="69"/>
      <c r="F269" s="69"/>
    </row>
    <row r="270" spans="5:6" ht="15.75">
      <c r="E270" s="69"/>
      <c r="F270" s="69"/>
    </row>
    <row r="271" spans="5:13" s="9" customFormat="1" ht="15.75">
      <c r="E271" s="68"/>
      <c r="F271" s="68"/>
      <c r="G271" s="68"/>
      <c r="M271" s="64"/>
    </row>
    <row r="272" spans="5:6" ht="15.75">
      <c r="E272" s="69"/>
      <c r="F272" s="69"/>
    </row>
    <row r="273" spans="5:6" ht="15.75">
      <c r="E273" s="69"/>
      <c r="F273" s="69"/>
    </row>
    <row r="274" spans="5:6" ht="15.75">
      <c r="E274" s="69"/>
      <c r="F274" s="69"/>
    </row>
    <row r="275" spans="5:6" ht="15.75">
      <c r="E275" s="69"/>
      <c r="F275" s="69"/>
    </row>
    <row r="276" spans="5:13" s="9" customFormat="1" ht="15.75">
      <c r="E276" s="68"/>
      <c r="F276" s="68"/>
      <c r="M276" s="64"/>
    </row>
    <row r="277" spans="5:6" ht="15.75">
      <c r="E277" s="69"/>
      <c r="F277" s="69"/>
    </row>
    <row r="278" spans="5:6" ht="15.75">
      <c r="E278" s="69"/>
      <c r="F278" s="69"/>
    </row>
    <row r="280" spans="5:6" ht="15.75">
      <c r="E280" s="69"/>
      <c r="F280" s="69"/>
    </row>
    <row r="281" spans="5:13" s="9" customFormat="1" ht="15.75">
      <c r="E281" s="68"/>
      <c r="F281" s="68"/>
      <c r="M281" s="64"/>
    </row>
    <row r="282" spans="5:6" ht="15.75">
      <c r="E282" s="69"/>
      <c r="F282" s="69"/>
    </row>
    <row r="283" spans="5:6" ht="15.75">
      <c r="E283" s="69"/>
      <c r="F283" s="69"/>
    </row>
    <row r="284" spans="5:6" ht="15.75">
      <c r="E284" s="69"/>
      <c r="F284" s="69"/>
    </row>
    <row r="285" spans="5:13" s="9" customFormat="1" ht="15.75">
      <c r="E285" s="68"/>
      <c r="F285" s="68"/>
      <c r="M285" s="64"/>
    </row>
    <row r="286" spans="5:12" ht="15.75">
      <c r="E286" s="69"/>
      <c r="F286" s="69"/>
      <c r="J286" s="45"/>
      <c r="K286" s="45"/>
      <c r="L286" s="45"/>
    </row>
    <row r="287" spans="5:6" ht="15.75">
      <c r="E287" s="69"/>
      <c r="F287" s="69"/>
    </row>
    <row r="290" spans="5:6" ht="23.25" customHeight="1">
      <c r="E290" s="70"/>
      <c r="F290" s="70"/>
    </row>
  </sheetData>
  <sheetProtection/>
  <mergeCells count="8">
    <mergeCell ref="H9:H10"/>
    <mergeCell ref="E5:F5"/>
    <mergeCell ref="E6:F6"/>
    <mergeCell ref="E7:F7"/>
    <mergeCell ref="G9:G10"/>
    <mergeCell ref="A1:H1"/>
    <mergeCell ref="E3:H3"/>
    <mergeCell ref="E2:H2"/>
  </mergeCells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  <rowBreaks count="1" manualBreakCount="1">
    <brk id="7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91"/>
  <sheetViews>
    <sheetView view="pageBreakPreview" zoomScale="60" zoomScalePageLayoutView="0" workbookViewId="0" topLeftCell="A1">
      <selection activeCell="G4" sqref="G4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14.28125" style="2" customWidth="1"/>
    <col min="7" max="8" width="19.7109375" style="2" customWidth="1"/>
    <col min="9" max="9" width="9.140625" style="2" customWidth="1"/>
    <col min="10" max="10" width="15.00390625" style="2" customWidth="1"/>
    <col min="11" max="11" width="11.57421875" style="2" bestFit="1" customWidth="1"/>
    <col min="12" max="12" width="12.00390625" style="2" customWidth="1"/>
    <col min="13" max="13" width="9.140625" style="64" customWidth="1"/>
    <col min="14" max="16384" width="9.140625" style="2" customWidth="1"/>
  </cols>
  <sheetData>
    <row r="1" spans="5:8" ht="15.75">
      <c r="E1" s="353" t="s">
        <v>324</v>
      </c>
      <c r="F1" s="353"/>
      <c r="G1" s="353"/>
      <c r="H1" s="353"/>
    </row>
    <row r="2" spans="5:13" ht="24" customHeight="1">
      <c r="E2" s="353" t="s">
        <v>294</v>
      </c>
      <c r="F2" s="353"/>
      <c r="G2" s="353"/>
      <c r="H2" s="353"/>
      <c r="I2" s="22"/>
      <c r="J2" s="22"/>
      <c r="K2" s="24"/>
      <c r="M2" s="2"/>
    </row>
    <row r="3" spans="5:13" ht="24" customHeight="1">
      <c r="E3" s="353"/>
      <c r="F3" s="353"/>
      <c r="G3" s="353"/>
      <c r="H3" s="58"/>
      <c r="I3" s="22"/>
      <c r="J3" s="22"/>
      <c r="K3" s="24"/>
      <c r="M3" s="2"/>
    </row>
    <row r="4" spans="5:13" ht="24" customHeight="1">
      <c r="E4" s="133"/>
      <c r="F4" s="133"/>
      <c r="G4" s="133"/>
      <c r="H4" s="58"/>
      <c r="I4" s="22"/>
      <c r="J4" s="22"/>
      <c r="K4" s="24"/>
      <c r="M4" s="2"/>
    </row>
    <row r="5" spans="5:13" ht="15.75">
      <c r="E5" s="358" t="s">
        <v>211</v>
      </c>
      <c r="F5" s="358"/>
      <c r="G5" s="50"/>
      <c r="H5" s="16"/>
      <c r="I5" s="22"/>
      <c r="J5" s="22"/>
      <c r="K5" s="24"/>
      <c r="M5" s="2"/>
    </row>
    <row r="6" spans="5:13" ht="15.75">
      <c r="E6" s="358" t="s">
        <v>282</v>
      </c>
      <c r="F6" s="358"/>
      <c r="G6" s="50"/>
      <c r="H6" s="16"/>
      <c r="I6" s="22"/>
      <c r="J6" s="22"/>
      <c r="K6" s="24"/>
      <c r="M6" s="2"/>
    </row>
    <row r="7" spans="5:13" ht="15.75">
      <c r="E7" s="56"/>
      <c r="F7" s="50"/>
      <c r="G7" s="50"/>
      <c r="H7" s="16"/>
      <c r="I7" s="22"/>
      <c r="J7" s="22"/>
      <c r="K7" s="24"/>
      <c r="M7" s="2"/>
    </row>
    <row r="8" spans="5:13" ht="16.5" thickBot="1">
      <c r="E8" s="10"/>
      <c r="F8" s="10"/>
      <c r="G8" s="10"/>
      <c r="H8" s="16"/>
      <c r="I8" s="22"/>
      <c r="J8" s="22"/>
      <c r="K8" s="24"/>
      <c r="M8" s="2"/>
    </row>
    <row r="9" spans="1:11" s="22" customFormat="1" ht="44.25" customHeight="1">
      <c r="A9" s="278"/>
      <c r="B9" s="279"/>
      <c r="C9" s="279"/>
      <c r="D9" s="279"/>
      <c r="E9" s="279" t="s">
        <v>179</v>
      </c>
      <c r="F9" s="280"/>
      <c r="G9" s="291" t="s">
        <v>264</v>
      </c>
      <c r="H9" s="319" t="s">
        <v>300</v>
      </c>
      <c r="I9" s="21"/>
      <c r="J9" s="72"/>
      <c r="K9" s="73"/>
    </row>
    <row r="10" spans="1:15" ht="22.5" customHeight="1">
      <c r="A10" s="180" t="s">
        <v>94</v>
      </c>
      <c r="B10" s="227"/>
      <c r="C10" s="227" t="s">
        <v>95</v>
      </c>
      <c r="D10" s="227"/>
      <c r="E10" s="224"/>
      <c r="F10" s="238"/>
      <c r="G10" s="328">
        <f>SUM(G11:G12)</f>
        <v>15100762</v>
      </c>
      <c r="H10" s="281">
        <f>SUM(H11:H12)</f>
        <v>20123162</v>
      </c>
      <c r="J10" s="21"/>
      <c r="K10" s="21"/>
      <c r="L10" s="43"/>
      <c r="M10" s="44"/>
      <c r="N10" s="22"/>
      <c r="O10" s="22"/>
    </row>
    <row r="11" spans="1:15" ht="15.75">
      <c r="A11" s="153"/>
      <c r="B11" s="22" t="s">
        <v>96</v>
      </c>
      <c r="C11" s="22"/>
      <c r="D11" s="22" t="s">
        <v>97</v>
      </c>
      <c r="E11" s="22"/>
      <c r="F11" s="159"/>
      <c r="G11" s="300">
        <f>SUM('2. bevételek'!G49)</f>
        <v>12330762</v>
      </c>
      <c r="H11" s="142">
        <f>SUM('2. bevételek'!H49)</f>
        <v>17346962</v>
      </c>
      <c r="J11" s="45"/>
      <c r="K11" s="33"/>
      <c r="L11" s="33"/>
      <c r="M11" s="24"/>
      <c r="N11" s="22"/>
      <c r="O11" s="22"/>
    </row>
    <row r="12" spans="1:15" ht="15.75">
      <c r="A12" s="153"/>
      <c r="B12" s="22" t="s">
        <v>268</v>
      </c>
      <c r="C12" s="22"/>
      <c r="D12" s="22" t="s">
        <v>269</v>
      </c>
      <c r="E12" s="22"/>
      <c r="F12" s="159"/>
      <c r="G12" s="300">
        <f>SUM('2. bevételek'!G83+'2. bevételek'!G68+'2. bevételek'!G13)</f>
        <v>2770000</v>
      </c>
      <c r="H12" s="142">
        <f>SUM('2. bevételek'!H83+'2. bevételek'!H68+'2. bevételek'!H13)</f>
        <v>2776200</v>
      </c>
      <c r="J12" s="45"/>
      <c r="K12" s="33"/>
      <c r="L12" s="33"/>
      <c r="M12" s="24"/>
      <c r="N12" s="22"/>
      <c r="O12" s="22"/>
    </row>
    <row r="13" spans="1:15" ht="15.75">
      <c r="A13" s="180" t="s">
        <v>191</v>
      </c>
      <c r="B13" s="224"/>
      <c r="C13" s="227" t="s">
        <v>249</v>
      </c>
      <c r="D13" s="224"/>
      <c r="E13" s="224"/>
      <c r="F13" s="225"/>
      <c r="G13" s="329">
        <f>SUM(G14)</f>
        <v>0</v>
      </c>
      <c r="H13" s="235">
        <f>SUM(H14)</f>
        <v>0</v>
      </c>
      <c r="J13" s="45"/>
      <c r="K13" s="33"/>
      <c r="L13" s="33"/>
      <c r="M13" s="24"/>
      <c r="N13" s="22"/>
      <c r="O13" s="22"/>
    </row>
    <row r="14" spans="1:15" ht="15.75">
      <c r="A14" s="149"/>
      <c r="B14" s="22" t="s">
        <v>250</v>
      </c>
      <c r="C14" s="22"/>
      <c r="D14" s="22" t="s">
        <v>251</v>
      </c>
      <c r="E14" s="22"/>
      <c r="F14" s="159"/>
      <c r="G14" s="300">
        <v>0</v>
      </c>
      <c r="H14" s="142">
        <v>0</v>
      </c>
      <c r="J14" s="45"/>
      <c r="K14" s="33"/>
      <c r="L14" s="33"/>
      <c r="M14" s="24"/>
      <c r="N14" s="22"/>
      <c r="O14" s="22"/>
    </row>
    <row r="15" spans="1:12" ht="15.75">
      <c r="A15" s="180" t="s">
        <v>107</v>
      </c>
      <c r="B15" s="227"/>
      <c r="C15" s="227" t="s">
        <v>106</v>
      </c>
      <c r="D15" s="227"/>
      <c r="E15" s="227"/>
      <c r="F15" s="239"/>
      <c r="G15" s="329">
        <f>SUM(G16:G17)</f>
        <v>11659238</v>
      </c>
      <c r="H15" s="235">
        <f>SUM(H16:H17)</f>
        <v>11659238</v>
      </c>
      <c r="J15" s="46"/>
      <c r="K15" s="46"/>
      <c r="L15" s="46"/>
    </row>
    <row r="16" spans="1:12" ht="15.75">
      <c r="A16" s="153"/>
      <c r="B16" s="22" t="s">
        <v>108</v>
      </c>
      <c r="C16" s="22"/>
      <c r="D16" s="22" t="s">
        <v>109</v>
      </c>
      <c r="E16" s="22"/>
      <c r="F16" s="159"/>
      <c r="G16" s="301">
        <f>SUM('2. bevételek'!G29)</f>
        <v>9999650</v>
      </c>
      <c r="H16" s="160">
        <f>SUM('2. bevételek'!H29)</f>
        <v>9999650</v>
      </c>
      <c r="J16" s="46"/>
      <c r="K16" s="46"/>
      <c r="L16" s="46"/>
    </row>
    <row r="17" spans="1:12" ht="15.75">
      <c r="A17" s="149"/>
      <c r="B17" s="22" t="s">
        <v>110</v>
      </c>
      <c r="C17" s="22"/>
      <c r="D17" s="22" t="s">
        <v>111</v>
      </c>
      <c r="E17" s="22"/>
      <c r="F17" s="159"/>
      <c r="G17" s="301">
        <f>SUM('2. bevételek'!G32)</f>
        <v>1659588</v>
      </c>
      <c r="H17" s="160">
        <f>SUM('2. bevételek'!H32)</f>
        <v>1659588</v>
      </c>
      <c r="J17" s="46"/>
      <c r="K17" s="46"/>
      <c r="L17" s="46"/>
    </row>
    <row r="18" spans="1:12" ht="15.75">
      <c r="A18" s="180" t="s">
        <v>121</v>
      </c>
      <c r="B18" s="227"/>
      <c r="C18" s="227" t="s">
        <v>122</v>
      </c>
      <c r="D18" s="227"/>
      <c r="E18" s="227"/>
      <c r="F18" s="239"/>
      <c r="G18" s="329">
        <f>SUM(G19:G22)</f>
        <v>2185000</v>
      </c>
      <c r="H18" s="235">
        <f>SUM(H19:H22)</f>
        <v>2330000</v>
      </c>
      <c r="J18" s="46"/>
      <c r="K18" s="46"/>
      <c r="L18" s="46"/>
    </row>
    <row r="19" spans="1:12" ht="15.75">
      <c r="A19" s="149"/>
      <c r="B19" s="30"/>
      <c r="C19" s="22" t="s">
        <v>240</v>
      </c>
      <c r="D19" s="22" t="s">
        <v>243</v>
      </c>
      <c r="E19" s="22"/>
      <c r="F19" s="159"/>
      <c r="G19" s="301">
        <f>SUM('2. bevételek'!G43+'2. bevételek'!G87)</f>
        <v>1630000</v>
      </c>
      <c r="H19" s="160">
        <f>SUM('2. bevételek'!H43+'2. bevételek'!H87)</f>
        <v>1690000</v>
      </c>
      <c r="J19" s="46"/>
      <c r="K19" s="46"/>
      <c r="L19" s="46"/>
    </row>
    <row r="20" spans="1:12" ht="15.75">
      <c r="A20" s="153"/>
      <c r="B20" s="22"/>
      <c r="C20" s="22" t="s">
        <v>221</v>
      </c>
      <c r="D20" s="22" t="s">
        <v>222</v>
      </c>
      <c r="E20" s="22"/>
      <c r="F20" s="159"/>
      <c r="G20" s="301">
        <f>SUM('2. bevételek'!G45)</f>
        <v>50000</v>
      </c>
      <c r="H20" s="160">
        <f>SUM('2. bevételek'!H45)</f>
        <v>50000</v>
      </c>
      <c r="J20" s="46"/>
      <c r="K20" s="46"/>
      <c r="L20" s="46"/>
    </row>
    <row r="21" spans="1:12" ht="15.75">
      <c r="A21" s="153"/>
      <c r="B21" s="22"/>
      <c r="C21" s="22" t="s">
        <v>123</v>
      </c>
      <c r="D21" s="22" t="s">
        <v>124</v>
      </c>
      <c r="E21" s="22"/>
      <c r="F21" s="159"/>
      <c r="G21" s="300">
        <f>SUM('2. bevételek'!G77)</f>
        <v>350000</v>
      </c>
      <c r="H21" s="142">
        <f>SUM('2. bevételek'!H77)</f>
        <v>430000</v>
      </c>
      <c r="J21" s="46"/>
      <c r="K21" s="46"/>
      <c r="L21" s="46"/>
    </row>
    <row r="22" spans="1:12" ht="15.75">
      <c r="A22" s="153"/>
      <c r="B22" s="22"/>
      <c r="C22" s="22" t="s">
        <v>125</v>
      </c>
      <c r="D22" s="22" t="s">
        <v>16</v>
      </c>
      <c r="E22" s="22"/>
      <c r="F22" s="159"/>
      <c r="G22" s="300">
        <f>SUM('2. bevételek'!G15+'2. bevételek'!G79)</f>
        <v>155000</v>
      </c>
      <c r="H22" s="142">
        <f>SUM('2. bevételek'!H15+'2. bevételek'!H79)</f>
        <v>160000</v>
      </c>
      <c r="J22" s="46"/>
      <c r="K22" s="46"/>
      <c r="L22" s="46"/>
    </row>
    <row r="23" spans="1:12" ht="15.75">
      <c r="A23" s="180" t="s">
        <v>127</v>
      </c>
      <c r="B23" s="227"/>
      <c r="C23" s="227" t="s">
        <v>128</v>
      </c>
      <c r="D23" s="227"/>
      <c r="E23" s="227"/>
      <c r="F23" s="239"/>
      <c r="G23" s="329">
        <f>SUM(G24:G24)</f>
        <v>14000000</v>
      </c>
      <c r="H23" s="235">
        <f>SUM(H24:H24)</f>
        <v>14000000</v>
      </c>
      <c r="J23" s="46"/>
      <c r="K23" s="46"/>
      <c r="L23" s="46"/>
    </row>
    <row r="24" spans="1:12" ht="15.75">
      <c r="A24" s="153"/>
      <c r="B24" s="22" t="s">
        <v>129</v>
      </c>
      <c r="C24" s="22"/>
      <c r="D24" s="22" t="s">
        <v>130</v>
      </c>
      <c r="E24" s="22"/>
      <c r="F24" s="159"/>
      <c r="G24" s="300">
        <f>SUM('2. bevételek'!G17)</f>
        <v>14000000</v>
      </c>
      <c r="H24" s="142">
        <f>SUM('2. bevételek'!H17)</f>
        <v>14000000</v>
      </c>
      <c r="J24" s="46"/>
      <c r="K24" s="46"/>
      <c r="L24" s="46"/>
    </row>
    <row r="25" spans="1:12" ht="15.75">
      <c r="A25" s="180" t="s">
        <v>131</v>
      </c>
      <c r="B25" s="227"/>
      <c r="C25" s="227" t="s">
        <v>132</v>
      </c>
      <c r="D25" s="227"/>
      <c r="E25" s="227"/>
      <c r="F25" s="239"/>
      <c r="G25" s="329">
        <f>SUM(G26:G27)</f>
        <v>30000</v>
      </c>
      <c r="H25" s="235">
        <f>SUM(H26:H27)</f>
        <v>30000</v>
      </c>
      <c r="J25" s="46"/>
      <c r="K25" s="46"/>
      <c r="L25" s="46"/>
    </row>
    <row r="26" spans="1:12" ht="15.75">
      <c r="A26" s="153"/>
      <c r="B26" s="22" t="s">
        <v>133</v>
      </c>
      <c r="C26" s="22"/>
      <c r="D26" s="22" t="s">
        <v>134</v>
      </c>
      <c r="E26" s="22"/>
      <c r="F26" s="159"/>
      <c r="G26" s="300">
        <v>0</v>
      </c>
      <c r="H26" s="142">
        <v>0</v>
      </c>
      <c r="J26" s="46"/>
      <c r="K26" s="46"/>
      <c r="L26" s="46"/>
    </row>
    <row r="27" spans="1:12" ht="15.75">
      <c r="A27" s="153"/>
      <c r="B27" s="22" t="s">
        <v>241</v>
      </c>
      <c r="C27" s="22"/>
      <c r="D27" s="22" t="s">
        <v>242</v>
      </c>
      <c r="E27" s="22"/>
      <c r="F27" s="159"/>
      <c r="G27" s="300">
        <f>SUM('2. bevételek'!G19)</f>
        <v>30000</v>
      </c>
      <c r="H27" s="142">
        <f>SUM('2. bevételek'!H19)</f>
        <v>30000</v>
      </c>
      <c r="J27" s="46"/>
      <c r="K27" s="46"/>
      <c r="L27" s="46"/>
    </row>
    <row r="28" spans="1:12" ht="15.75">
      <c r="A28" s="180" t="s">
        <v>135</v>
      </c>
      <c r="B28" s="227"/>
      <c r="C28" s="227" t="s">
        <v>136</v>
      </c>
      <c r="D28" s="227"/>
      <c r="E28" s="227"/>
      <c r="F28" s="239"/>
      <c r="G28" s="329">
        <f>SUM(G29)</f>
        <v>0</v>
      </c>
      <c r="H28" s="235">
        <f>SUM(H29)</f>
        <v>0</v>
      </c>
      <c r="J28" s="46"/>
      <c r="K28" s="46"/>
      <c r="L28" s="46"/>
    </row>
    <row r="29" spans="1:12" ht="15.75">
      <c r="A29" s="153"/>
      <c r="B29" s="22" t="s">
        <v>174</v>
      </c>
      <c r="C29" s="22"/>
      <c r="D29" s="22" t="s">
        <v>175</v>
      </c>
      <c r="E29" s="22"/>
      <c r="F29" s="159"/>
      <c r="G29" s="300">
        <v>0</v>
      </c>
      <c r="H29" s="142">
        <v>0</v>
      </c>
      <c r="J29" s="46"/>
      <c r="K29" s="46"/>
      <c r="L29" s="46"/>
    </row>
    <row r="30" spans="1:12" ht="15.75">
      <c r="A30" s="180" t="s">
        <v>137</v>
      </c>
      <c r="B30" s="227"/>
      <c r="C30" s="227" t="s">
        <v>138</v>
      </c>
      <c r="D30" s="227"/>
      <c r="E30" s="227"/>
      <c r="F30" s="239"/>
      <c r="G30" s="329">
        <f>SUM(G31)</f>
        <v>9895000</v>
      </c>
      <c r="H30" s="235">
        <f>SUM(H31)</f>
        <v>9753000</v>
      </c>
      <c r="J30" s="46"/>
      <c r="K30" s="46"/>
      <c r="L30" s="46"/>
    </row>
    <row r="31" spans="1:12" ht="15.75">
      <c r="A31" s="153"/>
      <c r="B31" s="22" t="s">
        <v>139</v>
      </c>
      <c r="C31" s="22"/>
      <c r="D31" s="22" t="s">
        <v>140</v>
      </c>
      <c r="E31" s="22"/>
      <c r="F31" s="159"/>
      <c r="G31" s="300">
        <f>SUM('2. bevételek'!G23+'2. bevételek'!G71)</f>
        <v>9895000</v>
      </c>
      <c r="H31" s="142">
        <f>SUM('2. bevételek'!H23+'2. bevételek'!H71)</f>
        <v>9753000</v>
      </c>
      <c r="J31" s="46"/>
      <c r="K31" s="46"/>
      <c r="L31" s="46"/>
    </row>
    <row r="32" spans="1:12" ht="15.75">
      <c r="A32" s="153"/>
      <c r="B32" s="22"/>
      <c r="C32" s="22"/>
      <c r="D32" s="22"/>
      <c r="E32" s="22"/>
      <c r="F32" s="159"/>
      <c r="G32" s="300"/>
      <c r="H32" s="292"/>
      <c r="J32" s="46"/>
      <c r="K32" s="46"/>
      <c r="L32" s="46"/>
    </row>
    <row r="33" spans="1:12" ht="16.5" thickBot="1">
      <c r="A33" s="166" t="s">
        <v>176</v>
      </c>
      <c r="B33" s="236"/>
      <c r="C33" s="236"/>
      <c r="D33" s="236"/>
      <c r="E33" s="236"/>
      <c r="F33" s="240"/>
      <c r="G33" s="315">
        <f>SUM(G10+G15+G18+G23+G25+G28+G30+G13)</f>
        <v>52870000</v>
      </c>
      <c r="H33" s="313">
        <f>SUM(H10+H15+H18+H23+H25+H28+H30+H13)</f>
        <v>57895400</v>
      </c>
      <c r="J33" s="46"/>
      <c r="K33" s="46"/>
      <c r="L33" s="46"/>
    </row>
    <row r="34" spans="1:12" ht="15.75">
      <c r="A34" s="8"/>
      <c r="G34" s="63"/>
      <c r="J34" s="46"/>
      <c r="K34" s="46"/>
      <c r="L34" s="46"/>
    </row>
    <row r="35" spans="10:12" ht="15.75">
      <c r="J35" s="46"/>
      <c r="K35" s="46"/>
      <c r="L35" s="46"/>
    </row>
    <row r="36" spans="1:13" ht="15.75">
      <c r="A36" s="8"/>
      <c r="B36" s="6"/>
      <c r="C36" s="6"/>
      <c r="D36" s="6"/>
      <c r="E36" s="7"/>
      <c r="F36" s="7"/>
      <c r="G36" s="40"/>
      <c r="M36" s="2"/>
    </row>
    <row r="37" spans="1:12" ht="15.75">
      <c r="A37" s="9"/>
      <c r="B37" s="9"/>
      <c r="C37" s="9"/>
      <c r="D37" s="9"/>
      <c r="E37" s="9"/>
      <c r="F37" s="9"/>
      <c r="G37" s="63"/>
      <c r="J37" s="46"/>
      <c r="K37" s="46"/>
      <c r="L37" s="46"/>
    </row>
    <row r="38" spans="10:12" ht="15.75">
      <c r="J38" s="46"/>
      <c r="K38" s="46"/>
      <c r="L38" s="46"/>
    </row>
    <row r="39" spans="10:12" ht="15.75">
      <c r="J39" s="46"/>
      <c r="K39" s="46"/>
      <c r="L39" s="46"/>
    </row>
    <row r="40" spans="10:12" ht="15.75">
      <c r="J40" s="46"/>
      <c r="K40" s="46"/>
      <c r="L40" s="46"/>
    </row>
    <row r="41" spans="1:12" ht="15.75">
      <c r="A41" s="9"/>
      <c r="B41" s="9"/>
      <c r="C41" s="9"/>
      <c r="D41" s="9"/>
      <c r="E41" s="9"/>
      <c r="F41" s="9"/>
      <c r="G41" s="63"/>
      <c r="J41" s="46"/>
      <c r="K41" s="46"/>
      <c r="L41" s="46"/>
    </row>
    <row r="42" spans="10:12" ht="15.75">
      <c r="J42" s="46"/>
      <c r="K42" s="46"/>
      <c r="L42" s="46"/>
    </row>
    <row r="43" spans="10:12" ht="15.75">
      <c r="J43" s="46"/>
      <c r="K43" s="46"/>
      <c r="L43" s="46"/>
    </row>
    <row r="44" spans="10:12" ht="15.75">
      <c r="J44" s="46"/>
      <c r="K44" s="46"/>
      <c r="L44" s="46"/>
    </row>
    <row r="45" spans="1:12" ht="15.75">
      <c r="A45" s="8"/>
      <c r="G45" s="63"/>
      <c r="J45" s="46"/>
      <c r="K45" s="46"/>
      <c r="L45" s="46"/>
    </row>
    <row r="46" spans="1:15" ht="22.5" customHeight="1">
      <c r="A46" s="9"/>
      <c r="B46" s="9"/>
      <c r="C46" s="9"/>
      <c r="D46" s="9"/>
      <c r="G46" s="63"/>
      <c r="J46" s="21"/>
      <c r="K46" s="21"/>
      <c r="L46" s="43"/>
      <c r="M46" s="44"/>
      <c r="N46" s="22"/>
      <c r="O46" s="22"/>
    </row>
    <row r="47" spans="10:15" ht="15.75">
      <c r="J47" s="45"/>
      <c r="K47" s="33"/>
      <c r="L47" s="33"/>
      <c r="M47" s="24"/>
      <c r="N47" s="22"/>
      <c r="O47" s="22"/>
    </row>
    <row r="48" spans="3:13" s="9" customFormat="1" ht="15.75">
      <c r="C48" s="2"/>
      <c r="D48" s="2"/>
      <c r="E48" s="2"/>
      <c r="F48" s="2"/>
      <c r="G48" s="2"/>
      <c r="M48" s="65"/>
    </row>
    <row r="49" spans="3:13" s="9" customFormat="1" ht="15.75">
      <c r="C49" s="2"/>
      <c r="D49" s="2"/>
      <c r="E49" s="2"/>
      <c r="F49" s="2"/>
      <c r="G49" s="46"/>
      <c r="M49" s="65"/>
    </row>
    <row r="50" spans="3:13" s="9" customFormat="1" ht="15.75">
      <c r="C50" s="2"/>
      <c r="D50" s="2"/>
      <c r="E50" s="66"/>
      <c r="F50" s="2"/>
      <c r="G50" s="2"/>
      <c r="M50" s="65"/>
    </row>
    <row r="51" spans="3:13" s="9" customFormat="1" ht="15.75">
      <c r="C51" s="2"/>
      <c r="D51" s="2"/>
      <c r="E51" s="66"/>
      <c r="F51" s="2"/>
      <c r="G51" s="2"/>
      <c r="M51" s="65"/>
    </row>
    <row r="52" spans="3:13" s="9" customFormat="1" ht="15.75">
      <c r="C52" s="2"/>
      <c r="D52" s="2"/>
      <c r="E52" s="66"/>
      <c r="F52" s="2"/>
      <c r="G52" s="2"/>
      <c r="M52" s="65"/>
    </row>
    <row r="53" spans="3:13" s="9" customFormat="1" ht="15.75">
      <c r="C53" s="2"/>
      <c r="D53" s="2"/>
      <c r="E53" s="66"/>
      <c r="F53" s="2"/>
      <c r="G53" s="2"/>
      <c r="M53" s="65"/>
    </row>
    <row r="54" spans="3:13" s="9" customFormat="1" ht="15.75">
      <c r="C54" s="2"/>
      <c r="D54" s="2"/>
      <c r="E54" s="66"/>
      <c r="F54" s="2"/>
      <c r="G54" s="2"/>
      <c r="M54" s="65"/>
    </row>
    <row r="55" spans="3:13" s="9" customFormat="1" ht="15.75">
      <c r="C55" s="2"/>
      <c r="D55" s="2"/>
      <c r="E55" s="2"/>
      <c r="F55" s="2"/>
      <c r="G55" s="2"/>
      <c r="M55" s="65"/>
    </row>
    <row r="56" spans="10:12" ht="15.75">
      <c r="J56" s="46"/>
      <c r="K56" s="46"/>
      <c r="L56" s="46"/>
    </row>
    <row r="57" spans="4:12" ht="15.75" customHeight="1">
      <c r="D57" s="18"/>
      <c r="J57" s="46"/>
      <c r="K57" s="46"/>
      <c r="L57" s="46"/>
    </row>
    <row r="58" spans="4:12" ht="15.75" customHeight="1">
      <c r="D58" s="18"/>
      <c r="J58" s="46"/>
      <c r="K58" s="46"/>
      <c r="L58" s="46"/>
    </row>
    <row r="59" spans="4:12" ht="15.75" customHeight="1">
      <c r="D59" s="18"/>
      <c r="J59" s="46"/>
      <c r="K59" s="46"/>
      <c r="L59" s="46"/>
    </row>
    <row r="60" spans="10:12" ht="15.75">
      <c r="J60" s="46"/>
      <c r="K60" s="46"/>
      <c r="L60" s="46"/>
    </row>
    <row r="61" spans="10:12" ht="15.75">
      <c r="J61" s="46"/>
      <c r="K61" s="46"/>
      <c r="L61" s="46"/>
    </row>
    <row r="62" spans="10:12" ht="15.75">
      <c r="J62" s="46"/>
      <c r="K62" s="46"/>
      <c r="L62" s="46"/>
    </row>
    <row r="63" spans="10:12" ht="15.75">
      <c r="J63" s="46"/>
      <c r="K63" s="46"/>
      <c r="L63" s="46"/>
    </row>
    <row r="64" spans="10:12" ht="15.75">
      <c r="J64" s="46"/>
      <c r="K64" s="46"/>
      <c r="L64" s="46"/>
    </row>
    <row r="65" spans="10:12" ht="15.75">
      <c r="J65" s="46"/>
      <c r="K65" s="46"/>
      <c r="L65" s="46"/>
    </row>
    <row r="66" spans="10:12" ht="15.75">
      <c r="J66" s="46"/>
      <c r="K66" s="46"/>
      <c r="L66" s="46"/>
    </row>
    <row r="67" spans="6:12" ht="15.75">
      <c r="F67" s="67"/>
      <c r="J67" s="46"/>
      <c r="K67" s="46"/>
      <c r="L67" s="46"/>
    </row>
    <row r="68" spans="10:12" ht="15.75">
      <c r="J68" s="46"/>
      <c r="K68" s="46"/>
      <c r="L68" s="46"/>
    </row>
    <row r="69" spans="10:12" ht="15.75">
      <c r="J69" s="46"/>
      <c r="K69" s="46"/>
      <c r="L69" s="46"/>
    </row>
    <row r="70" spans="10:12" ht="15.75">
      <c r="J70" s="46"/>
      <c r="K70" s="46"/>
      <c r="L70" s="46"/>
    </row>
    <row r="71" spans="1:7" s="9" customFormat="1" ht="15.75">
      <c r="A71" s="8"/>
      <c r="B71" s="4"/>
      <c r="C71" s="4"/>
      <c r="D71" s="4"/>
      <c r="E71" s="4"/>
      <c r="F71" s="4"/>
      <c r="G71" s="54"/>
    </row>
    <row r="72" spans="1:12" ht="15.75">
      <c r="A72" s="9"/>
      <c r="B72" s="9"/>
      <c r="C72" s="9"/>
      <c r="D72" s="9"/>
      <c r="E72" s="9"/>
      <c r="F72" s="9"/>
      <c r="G72" s="63"/>
      <c r="J72" s="46"/>
      <c r="K72" s="46"/>
      <c r="L72" s="46"/>
    </row>
    <row r="73" spans="10:12" ht="15.75">
      <c r="J73" s="46"/>
      <c r="K73" s="46"/>
      <c r="L73" s="46"/>
    </row>
    <row r="74" spans="10:12" ht="15.75">
      <c r="J74" s="46"/>
      <c r="K74" s="46"/>
      <c r="L74" s="46"/>
    </row>
    <row r="75" spans="10:12" ht="15.75">
      <c r="J75" s="46"/>
      <c r="K75" s="46"/>
      <c r="L75" s="46"/>
    </row>
    <row r="76" spans="10:12" ht="15.75">
      <c r="J76" s="46"/>
      <c r="K76" s="46"/>
      <c r="L76" s="46"/>
    </row>
    <row r="77" spans="1:13" ht="15.75">
      <c r="A77" s="8"/>
      <c r="B77" s="4"/>
      <c r="C77" s="6"/>
      <c r="D77" s="6"/>
      <c r="E77" s="6"/>
      <c r="F77" s="6"/>
      <c r="G77" s="54"/>
      <c r="M77" s="2"/>
    </row>
    <row r="78" spans="1:12" ht="15.75">
      <c r="A78" s="9"/>
      <c r="B78" s="9"/>
      <c r="C78" s="9"/>
      <c r="D78" s="9"/>
      <c r="E78" s="9"/>
      <c r="F78" s="9"/>
      <c r="G78" s="63"/>
      <c r="J78" s="46"/>
      <c r="K78" s="46"/>
      <c r="L78" s="46"/>
    </row>
    <row r="79" spans="10:12" ht="15.75">
      <c r="J79" s="46"/>
      <c r="K79" s="46"/>
      <c r="L79" s="46"/>
    </row>
    <row r="80" spans="10:12" ht="15.75">
      <c r="J80" s="46"/>
      <c r="K80" s="46"/>
      <c r="L80" s="46"/>
    </row>
    <row r="81" spans="10:12" ht="15.75">
      <c r="J81" s="46"/>
      <c r="K81" s="46"/>
      <c r="L81" s="46"/>
    </row>
    <row r="82" spans="1:13" ht="14.25" customHeight="1">
      <c r="A82" s="8"/>
      <c r="B82" s="4"/>
      <c r="C82" s="6"/>
      <c r="D82" s="6"/>
      <c r="E82" s="6"/>
      <c r="F82" s="6"/>
      <c r="G82" s="54"/>
      <c r="M82" s="2"/>
    </row>
    <row r="83" spans="1:12" ht="15.75">
      <c r="A83" s="9"/>
      <c r="B83" s="9"/>
      <c r="C83" s="9"/>
      <c r="D83" s="9"/>
      <c r="E83" s="9"/>
      <c r="F83" s="9"/>
      <c r="G83" s="63"/>
      <c r="J83" s="46"/>
      <c r="K83" s="46"/>
      <c r="L83" s="46"/>
    </row>
    <row r="84" spans="10:12" ht="15.75">
      <c r="J84" s="46"/>
      <c r="K84" s="46"/>
      <c r="L84" s="46"/>
    </row>
    <row r="85" spans="10:12" ht="15.75">
      <c r="J85" s="46"/>
      <c r="K85" s="46"/>
      <c r="L85" s="46"/>
    </row>
    <row r="86" spans="10:12" ht="15.75">
      <c r="J86" s="46"/>
      <c r="K86" s="46"/>
      <c r="L86" s="46"/>
    </row>
    <row r="87" spans="10:12" ht="15.75">
      <c r="J87" s="46"/>
      <c r="K87" s="46"/>
      <c r="L87" s="46"/>
    </row>
    <row r="88" spans="10:12" ht="15.75">
      <c r="J88" s="46"/>
      <c r="K88" s="46"/>
      <c r="L88" s="46"/>
    </row>
    <row r="89" spans="1:13" ht="15.75">
      <c r="A89" s="8"/>
      <c r="B89" s="4"/>
      <c r="C89" s="6"/>
      <c r="D89" s="6"/>
      <c r="E89" s="6"/>
      <c r="F89" s="6"/>
      <c r="G89" s="54"/>
      <c r="M89" s="2"/>
    </row>
    <row r="90" spans="1:13" ht="15.75">
      <c r="A90" s="8"/>
      <c r="B90" s="4"/>
      <c r="C90" s="6"/>
      <c r="D90" s="6"/>
      <c r="E90" s="6"/>
      <c r="F90" s="6"/>
      <c r="G90" s="54"/>
      <c r="M90" s="2"/>
    </row>
    <row r="91" spans="1:13" ht="15.75">
      <c r="A91" s="8"/>
      <c r="B91" s="4"/>
      <c r="C91" s="6"/>
      <c r="D91" s="6"/>
      <c r="E91" s="6"/>
      <c r="F91" s="6"/>
      <c r="G91" s="54"/>
      <c r="M91" s="2"/>
    </row>
    <row r="92" spans="1:13" ht="15.75">
      <c r="A92" s="8"/>
      <c r="B92" s="4"/>
      <c r="C92" s="6"/>
      <c r="D92" s="6"/>
      <c r="E92" s="6"/>
      <c r="F92" s="6"/>
      <c r="G92" s="54"/>
      <c r="M92" s="2"/>
    </row>
    <row r="93" spans="1:13" ht="15.75">
      <c r="A93" s="8"/>
      <c r="B93" s="4"/>
      <c r="C93" s="6"/>
      <c r="D93" s="6"/>
      <c r="E93" s="6"/>
      <c r="F93" s="6"/>
      <c r="G93" s="54"/>
      <c r="M93" s="2"/>
    </row>
    <row r="94" spans="1:13" ht="15.75">
      <c r="A94" s="8"/>
      <c r="B94" s="4"/>
      <c r="C94" s="6"/>
      <c r="D94" s="6"/>
      <c r="E94" s="6"/>
      <c r="F94" s="6"/>
      <c r="G94" s="54"/>
      <c r="M94" s="2"/>
    </row>
    <row r="95" spans="1:13" ht="15.75">
      <c r="A95" s="8"/>
      <c r="B95" s="4"/>
      <c r="C95" s="6"/>
      <c r="D95" s="6"/>
      <c r="E95" s="6"/>
      <c r="F95" s="6"/>
      <c r="G95" s="54"/>
      <c r="M95" s="2"/>
    </row>
    <row r="96" spans="1:13" ht="15.75">
      <c r="A96" s="8"/>
      <c r="B96" s="4"/>
      <c r="C96" s="6"/>
      <c r="D96" s="6"/>
      <c r="E96" s="6"/>
      <c r="F96" s="6"/>
      <c r="G96" s="54"/>
      <c r="M96" s="2"/>
    </row>
    <row r="97" spans="1:13" ht="15.75">
      <c r="A97" s="8"/>
      <c r="B97" s="4"/>
      <c r="C97" s="6"/>
      <c r="D97" s="6"/>
      <c r="E97" s="6"/>
      <c r="F97" s="6"/>
      <c r="G97" s="54"/>
      <c r="M97" s="2"/>
    </row>
    <row r="98" spans="1:13" ht="15.75">
      <c r="A98" s="8"/>
      <c r="B98" s="4"/>
      <c r="C98" s="6"/>
      <c r="D98" s="6"/>
      <c r="E98" s="6"/>
      <c r="F98" s="6"/>
      <c r="G98" s="54"/>
      <c r="M98" s="2"/>
    </row>
    <row r="99" spans="1:13" ht="15.75">
      <c r="A99" s="8"/>
      <c r="B99" s="4"/>
      <c r="C99" s="6"/>
      <c r="D99" s="6"/>
      <c r="E99" s="6"/>
      <c r="F99" s="6"/>
      <c r="G99" s="54"/>
      <c r="M99" s="2"/>
    </row>
    <row r="100" spans="10:12" ht="15.75">
      <c r="J100" s="46"/>
      <c r="K100" s="46"/>
      <c r="L100" s="46"/>
    </row>
    <row r="101" spans="10:12" ht="15.75">
      <c r="J101" s="46"/>
      <c r="K101" s="46"/>
      <c r="L101" s="46"/>
    </row>
    <row r="102" spans="10:12" ht="15.75">
      <c r="J102" s="46"/>
      <c r="K102" s="46"/>
      <c r="L102" s="46"/>
    </row>
    <row r="103" spans="10:12" ht="15.75">
      <c r="J103" s="46"/>
      <c r="K103" s="46"/>
      <c r="L103" s="46"/>
    </row>
    <row r="104" spans="10:12" ht="15.75">
      <c r="J104" s="46"/>
      <c r="K104" s="46"/>
      <c r="L104" s="46"/>
    </row>
    <row r="105" spans="1:11" s="22" customFormat="1" ht="15.75">
      <c r="A105" s="48"/>
      <c r="B105" s="48"/>
      <c r="C105" s="48"/>
      <c r="D105" s="48"/>
      <c r="E105" s="48"/>
      <c r="F105" s="48"/>
      <c r="G105" s="57"/>
      <c r="H105" s="21"/>
      <c r="I105" s="21"/>
      <c r="J105" s="21"/>
      <c r="K105" s="55"/>
    </row>
    <row r="106" spans="10:15" ht="15.75">
      <c r="J106" s="21"/>
      <c r="K106" s="21"/>
      <c r="L106" s="43"/>
      <c r="M106" s="44"/>
      <c r="N106" s="22"/>
      <c r="O106" s="22"/>
    </row>
    <row r="107" spans="1:15" ht="22.5" customHeight="1">
      <c r="A107" s="9"/>
      <c r="B107" s="9"/>
      <c r="C107" s="9"/>
      <c r="D107" s="9"/>
      <c r="G107" s="9"/>
      <c r="J107" s="21"/>
      <c r="K107" s="21"/>
      <c r="L107" s="43"/>
      <c r="M107" s="44"/>
      <c r="N107" s="22"/>
      <c r="O107" s="22"/>
    </row>
    <row r="108" spans="10:15" ht="15.75">
      <c r="J108" s="45"/>
      <c r="K108" s="33"/>
      <c r="L108" s="33"/>
      <c r="M108" s="24"/>
      <c r="N108" s="22"/>
      <c r="O108" s="22"/>
    </row>
    <row r="109" spans="3:13" s="9" customFormat="1" ht="15.75">
      <c r="C109" s="2"/>
      <c r="D109" s="2"/>
      <c r="E109" s="2"/>
      <c r="F109" s="2"/>
      <c r="G109" s="2"/>
      <c r="M109" s="65"/>
    </row>
    <row r="110" spans="3:13" s="9" customFormat="1" ht="15.75">
      <c r="C110" s="2"/>
      <c r="D110" s="2"/>
      <c r="E110" s="2"/>
      <c r="F110" s="2"/>
      <c r="G110" s="2"/>
      <c r="M110" s="65"/>
    </row>
    <row r="111" spans="3:13" s="9" customFormat="1" ht="15.75">
      <c r="C111" s="2"/>
      <c r="D111" s="2"/>
      <c r="E111" s="2"/>
      <c r="F111" s="2"/>
      <c r="G111" s="2"/>
      <c r="M111" s="65"/>
    </row>
    <row r="112" spans="10:12" ht="15.75">
      <c r="J112" s="46"/>
      <c r="K112" s="46"/>
      <c r="L112" s="46"/>
    </row>
    <row r="113" spans="4:12" ht="15.75" customHeight="1">
      <c r="D113" s="18"/>
      <c r="J113" s="46"/>
      <c r="K113" s="46"/>
      <c r="L113" s="46"/>
    </row>
    <row r="114" spans="10:12" ht="15.75">
      <c r="J114" s="46"/>
      <c r="K114" s="46"/>
      <c r="L114" s="46"/>
    </row>
    <row r="115" spans="10:12" ht="15.75">
      <c r="J115" s="46"/>
      <c r="K115" s="46"/>
      <c r="L115" s="46"/>
    </row>
    <row r="116" spans="10:12" ht="15.75">
      <c r="J116" s="46"/>
      <c r="K116" s="46"/>
      <c r="L116" s="46"/>
    </row>
    <row r="117" spans="10:12" ht="15.75">
      <c r="J117" s="46"/>
      <c r="K117" s="46"/>
      <c r="L117" s="46"/>
    </row>
    <row r="118" spans="5:12" ht="15.75">
      <c r="E118" s="67"/>
      <c r="F118" s="67"/>
      <c r="J118" s="46"/>
      <c r="K118" s="46"/>
      <c r="L118" s="46"/>
    </row>
    <row r="119" spans="10:12" ht="15.75">
      <c r="J119" s="46"/>
      <c r="K119" s="46"/>
      <c r="L119" s="46"/>
    </row>
    <row r="120" spans="10:12" ht="15.75">
      <c r="J120" s="46"/>
      <c r="K120" s="46"/>
      <c r="L120" s="46"/>
    </row>
    <row r="121" spans="10:12" ht="15.75">
      <c r="J121" s="46"/>
      <c r="K121" s="46"/>
      <c r="L121" s="46"/>
    </row>
    <row r="122" spans="1:12" ht="15.75">
      <c r="A122" s="9"/>
      <c r="B122" s="9"/>
      <c r="C122" s="9"/>
      <c r="D122" s="9"/>
      <c r="E122" s="9"/>
      <c r="F122" s="9"/>
      <c r="J122" s="46"/>
      <c r="K122" s="46"/>
      <c r="L122" s="46"/>
    </row>
    <row r="123" spans="10:12" ht="15.75">
      <c r="J123" s="46"/>
      <c r="K123" s="46"/>
      <c r="L123" s="46"/>
    </row>
    <row r="124" spans="10:12" ht="15.75">
      <c r="J124" s="46"/>
      <c r="K124" s="46"/>
      <c r="L124" s="46"/>
    </row>
    <row r="125" spans="10:12" ht="15.75">
      <c r="J125" s="46"/>
      <c r="K125" s="46"/>
      <c r="L125" s="46"/>
    </row>
    <row r="126" spans="10:12" ht="15.75">
      <c r="J126" s="46"/>
      <c r="K126" s="46"/>
      <c r="L126" s="46"/>
    </row>
    <row r="127" spans="10:12" ht="15.75">
      <c r="J127" s="46"/>
      <c r="K127" s="46"/>
      <c r="L127" s="46"/>
    </row>
    <row r="128" spans="1:12" ht="15.75">
      <c r="A128" s="9"/>
      <c r="B128" s="9"/>
      <c r="C128" s="9"/>
      <c r="D128" s="9"/>
      <c r="E128" s="9"/>
      <c r="F128" s="9"/>
      <c r="J128" s="46"/>
      <c r="K128" s="46"/>
      <c r="L128" s="46"/>
    </row>
    <row r="129" spans="10:12" ht="15.75">
      <c r="J129" s="46"/>
      <c r="K129" s="46"/>
      <c r="L129" s="46"/>
    </row>
    <row r="130" spans="10:12" ht="15.75">
      <c r="J130" s="46"/>
      <c r="K130" s="46"/>
      <c r="L130" s="46"/>
    </row>
    <row r="131" spans="10:12" ht="15.75">
      <c r="J131" s="46"/>
      <c r="K131" s="46"/>
      <c r="L131" s="46"/>
    </row>
    <row r="132" spans="10:12" ht="15.75">
      <c r="J132" s="46"/>
      <c r="K132" s="46"/>
      <c r="L132" s="46"/>
    </row>
    <row r="133" spans="1:12" ht="15.75">
      <c r="A133" s="9"/>
      <c r="B133" s="9"/>
      <c r="C133" s="9"/>
      <c r="D133" s="9"/>
      <c r="J133" s="46"/>
      <c r="K133" s="46"/>
      <c r="L133" s="46"/>
    </row>
    <row r="134" spans="1:12" ht="15.75">
      <c r="A134" s="9"/>
      <c r="J134" s="46"/>
      <c r="K134" s="46"/>
      <c r="L134" s="46"/>
    </row>
    <row r="135" spans="1:12" ht="15.75">
      <c r="A135" s="9"/>
      <c r="J135" s="46"/>
      <c r="K135" s="46"/>
      <c r="L135" s="46"/>
    </row>
    <row r="136" spans="1:12" ht="15.75">
      <c r="A136" s="9"/>
      <c r="J136" s="46"/>
      <c r="K136" s="46"/>
      <c r="L136" s="46"/>
    </row>
    <row r="137" spans="1:12" ht="15.75">
      <c r="A137" s="9"/>
      <c r="J137" s="46"/>
      <c r="K137" s="46"/>
      <c r="L137" s="46"/>
    </row>
    <row r="138" spans="1:12" ht="15.75">
      <c r="A138" s="9"/>
      <c r="J138" s="46"/>
      <c r="K138" s="46"/>
      <c r="L138" s="46"/>
    </row>
    <row r="139" spans="1:12" ht="15.75">
      <c r="A139" s="9"/>
      <c r="J139" s="46"/>
      <c r="K139" s="46"/>
      <c r="L139" s="46"/>
    </row>
    <row r="140" spans="1:12" ht="15.75">
      <c r="A140" s="9"/>
      <c r="J140" s="46"/>
      <c r="K140" s="46"/>
      <c r="L140" s="46"/>
    </row>
    <row r="141" spans="10:12" ht="15.75">
      <c r="J141" s="46"/>
      <c r="K141" s="46"/>
      <c r="L141" s="46"/>
    </row>
    <row r="142" spans="10:12" ht="15.75">
      <c r="J142" s="46"/>
      <c r="K142" s="46"/>
      <c r="L142" s="46"/>
    </row>
    <row r="143" spans="10:12" ht="15.75">
      <c r="J143" s="46"/>
      <c r="K143" s="46"/>
      <c r="L143" s="46"/>
    </row>
    <row r="144" spans="10:12" ht="15.75">
      <c r="J144" s="46"/>
      <c r="K144" s="46"/>
      <c r="L144" s="46"/>
    </row>
    <row r="145" spans="1:12" ht="15.75">
      <c r="A145" s="9"/>
      <c r="B145" s="9"/>
      <c r="C145" s="9"/>
      <c r="D145" s="9"/>
      <c r="E145" s="9"/>
      <c r="F145" s="9"/>
      <c r="J145" s="46"/>
      <c r="K145" s="46"/>
      <c r="L145" s="46"/>
    </row>
    <row r="146" spans="10:12" ht="15.75">
      <c r="J146" s="46"/>
      <c r="K146" s="46"/>
      <c r="L146" s="46"/>
    </row>
    <row r="147" spans="10:12" ht="15.75">
      <c r="J147" s="46"/>
      <c r="K147" s="46"/>
      <c r="L147" s="46"/>
    </row>
    <row r="148" spans="10:12" ht="15.75">
      <c r="J148" s="46"/>
      <c r="K148" s="46"/>
      <c r="L148" s="46"/>
    </row>
    <row r="149" spans="10:12" ht="15.75">
      <c r="J149" s="46"/>
      <c r="K149" s="46"/>
      <c r="L149" s="46"/>
    </row>
    <row r="150" spans="10:12" ht="15.75">
      <c r="J150" s="46"/>
      <c r="K150" s="46"/>
      <c r="L150" s="46"/>
    </row>
    <row r="151" spans="10:12" ht="15.75">
      <c r="J151" s="46"/>
      <c r="K151" s="46"/>
      <c r="L151" s="46"/>
    </row>
    <row r="152" spans="10:12" ht="15.75">
      <c r="J152" s="46"/>
      <c r="K152" s="46"/>
      <c r="L152" s="46"/>
    </row>
    <row r="153" spans="10:12" ht="15.75">
      <c r="J153" s="46"/>
      <c r="K153" s="46"/>
      <c r="L153" s="46"/>
    </row>
    <row r="154" spans="10:12" ht="15.75">
      <c r="J154" s="46"/>
      <c r="K154" s="46"/>
      <c r="L154" s="46"/>
    </row>
    <row r="155" spans="10:12" ht="15.75">
      <c r="J155" s="46"/>
      <c r="K155" s="46"/>
      <c r="L155" s="46"/>
    </row>
    <row r="156" spans="10:12" ht="15.75">
      <c r="J156" s="46"/>
      <c r="K156" s="46"/>
      <c r="L156" s="46"/>
    </row>
    <row r="157" spans="10:12" ht="15.75">
      <c r="J157" s="46"/>
      <c r="K157" s="46"/>
      <c r="L157" s="46"/>
    </row>
    <row r="158" spans="10:12" ht="15.75">
      <c r="J158" s="46"/>
      <c r="K158" s="46"/>
      <c r="L158" s="46"/>
    </row>
    <row r="159" spans="10:12" ht="15.75">
      <c r="J159" s="46"/>
      <c r="K159" s="46"/>
      <c r="L159" s="46"/>
    </row>
    <row r="160" spans="1:12" ht="15.75">
      <c r="A160" s="9"/>
      <c r="B160" s="9"/>
      <c r="C160" s="9"/>
      <c r="D160" s="9"/>
      <c r="E160" s="9"/>
      <c r="F160" s="9"/>
      <c r="J160" s="46"/>
      <c r="K160" s="46"/>
      <c r="L160" s="46"/>
    </row>
    <row r="161" spans="10:12" ht="15.75">
      <c r="J161" s="46"/>
      <c r="K161" s="46"/>
      <c r="L161" s="46"/>
    </row>
    <row r="162" spans="10:12" ht="15.75">
      <c r="J162" s="46"/>
      <c r="K162" s="46"/>
      <c r="L162" s="46"/>
    </row>
    <row r="163" spans="10:12" ht="15.75">
      <c r="J163" s="46"/>
      <c r="K163" s="46"/>
      <c r="L163" s="46"/>
    </row>
    <row r="164" spans="10:12" ht="15.75">
      <c r="J164" s="46"/>
      <c r="K164" s="46"/>
      <c r="L164" s="46"/>
    </row>
    <row r="165" spans="1:12" ht="15.75">
      <c r="A165" s="9"/>
      <c r="B165" s="9"/>
      <c r="C165" s="9"/>
      <c r="D165" s="9"/>
      <c r="E165" s="9"/>
      <c r="F165" s="9"/>
      <c r="J165" s="46"/>
      <c r="K165" s="46"/>
      <c r="L165" s="46"/>
    </row>
    <row r="166" spans="10:12" ht="15.75">
      <c r="J166" s="46"/>
      <c r="K166" s="46"/>
      <c r="L166" s="46"/>
    </row>
    <row r="167" spans="10:12" ht="15.75">
      <c r="J167" s="46"/>
      <c r="K167" s="46"/>
      <c r="L167" s="46"/>
    </row>
    <row r="168" spans="10:12" ht="15.75">
      <c r="J168" s="46"/>
      <c r="K168" s="46"/>
      <c r="L168" s="46"/>
    </row>
    <row r="169" spans="1:12" ht="15.75">
      <c r="A169" s="9"/>
      <c r="B169" s="9"/>
      <c r="C169" s="9"/>
      <c r="D169" s="9"/>
      <c r="E169" s="9"/>
      <c r="F169" s="9"/>
      <c r="J169" s="46"/>
      <c r="K169" s="46"/>
      <c r="L169" s="46"/>
    </row>
    <row r="170" spans="10:12" ht="15.75">
      <c r="J170" s="46"/>
      <c r="K170" s="46"/>
      <c r="L170" s="46"/>
    </row>
    <row r="171" spans="10:12" ht="15.75">
      <c r="J171" s="46"/>
      <c r="K171" s="46"/>
      <c r="L171" s="46"/>
    </row>
    <row r="172" spans="1:12" ht="15.75">
      <c r="A172" s="9"/>
      <c r="B172" s="9"/>
      <c r="C172" s="9"/>
      <c r="D172" s="9"/>
      <c r="E172" s="9"/>
      <c r="F172" s="9"/>
      <c r="J172" s="46"/>
      <c r="K172" s="46"/>
      <c r="L172" s="46"/>
    </row>
    <row r="173" spans="10:12" ht="15.75">
      <c r="J173" s="46"/>
      <c r="K173" s="46"/>
      <c r="L173" s="46"/>
    </row>
    <row r="174" spans="10:12" ht="15.75">
      <c r="J174" s="46"/>
      <c r="K174" s="46"/>
      <c r="L174" s="46"/>
    </row>
    <row r="175" spans="10:12" ht="15.75">
      <c r="J175" s="46"/>
      <c r="K175" s="46"/>
      <c r="L175" s="46"/>
    </row>
    <row r="176" spans="10:12" ht="15.75">
      <c r="J176" s="46"/>
      <c r="K176" s="46"/>
      <c r="L176" s="46"/>
    </row>
    <row r="177" spans="10:12" ht="15.75">
      <c r="J177" s="46"/>
      <c r="K177" s="46"/>
      <c r="L177" s="46"/>
    </row>
    <row r="178" spans="10:12" ht="15.75">
      <c r="J178" s="46"/>
      <c r="K178" s="46"/>
      <c r="L178" s="46"/>
    </row>
    <row r="179" spans="10:12" ht="15.75">
      <c r="J179" s="46"/>
      <c r="K179" s="46"/>
      <c r="L179" s="46"/>
    </row>
    <row r="180" spans="10:12" ht="15.75">
      <c r="J180" s="46"/>
      <c r="K180" s="46"/>
      <c r="L180" s="46"/>
    </row>
    <row r="181" spans="10:12" ht="15.75">
      <c r="J181" s="46"/>
      <c r="K181" s="46"/>
      <c r="L181" s="46"/>
    </row>
    <row r="182" spans="10:12" ht="15.75">
      <c r="J182" s="46"/>
      <c r="K182" s="46"/>
      <c r="L182" s="46"/>
    </row>
    <row r="183" spans="10:12" ht="15.75">
      <c r="J183" s="46"/>
      <c r="K183" s="46"/>
      <c r="L183" s="46"/>
    </row>
    <row r="184" spans="10:12" ht="15.75">
      <c r="J184" s="46"/>
      <c r="K184" s="46"/>
      <c r="L184" s="46"/>
    </row>
    <row r="185" spans="10:12" ht="15.75">
      <c r="J185" s="46"/>
      <c r="K185" s="46"/>
      <c r="L185" s="46"/>
    </row>
    <row r="186" spans="10:12" ht="15.75">
      <c r="J186" s="46"/>
      <c r="K186" s="46"/>
      <c r="L186" s="46"/>
    </row>
    <row r="187" spans="10:12" ht="15.75">
      <c r="J187" s="46"/>
      <c r="K187" s="46"/>
      <c r="L187" s="46"/>
    </row>
    <row r="188" spans="10:12" ht="15.75">
      <c r="J188" s="46"/>
      <c r="K188" s="46"/>
      <c r="L188" s="46"/>
    </row>
    <row r="189" spans="5:13" s="9" customFormat="1" ht="15.75">
      <c r="E189" s="68"/>
      <c r="F189" s="68"/>
      <c r="M189" s="65"/>
    </row>
    <row r="190" spans="5:12" ht="15.75">
      <c r="E190" s="69"/>
      <c r="F190" s="69"/>
      <c r="J190" s="47"/>
      <c r="K190" s="47"/>
      <c r="L190" s="47"/>
    </row>
    <row r="191" spans="5:9" ht="15.75">
      <c r="E191" s="69"/>
      <c r="F191" s="69"/>
      <c r="G191" s="69"/>
      <c r="H191" s="69"/>
      <c r="I191" s="69"/>
    </row>
    <row r="192" spans="5:6" ht="15.75">
      <c r="E192" s="69"/>
      <c r="F192" s="69"/>
    </row>
    <row r="193" spans="5:13" s="9" customFormat="1" ht="15.75">
      <c r="E193" s="68"/>
      <c r="F193" s="68"/>
      <c r="M193" s="65"/>
    </row>
    <row r="194" spans="5:6" ht="15.75">
      <c r="E194" s="69"/>
      <c r="F194" s="69"/>
    </row>
    <row r="195" spans="5:6" ht="15.75">
      <c r="E195" s="69"/>
      <c r="F195" s="69"/>
    </row>
    <row r="196" spans="5:6" ht="15.75">
      <c r="E196" s="69"/>
      <c r="F196" s="69"/>
    </row>
    <row r="197" spans="5:13" s="9" customFormat="1" ht="15.75">
      <c r="E197" s="68"/>
      <c r="F197" s="68"/>
      <c r="M197" s="64"/>
    </row>
    <row r="198" spans="5:6" ht="15.75">
      <c r="E198" s="69"/>
      <c r="F198" s="69"/>
    </row>
    <row r="199" spans="5:6" ht="15.75">
      <c r="E199" s="69"/>
      <c r="F199" s="69"/>
    </row>
    <row r="200" spans="5:6" ht="15.75">
      <c r="E200" s="69"/>
      <c r="F200" s="69"/>
    </row>
    <row r="201" spans="5:6" ht="15.75">
      <c r="E201" s="69"/>
      <c r="F201" s="69"/>
    </row>
    <row r="202" spans="5:6" ht="15.75">
      <c r="E202" s="69"/>
      <c r="F202" s="69"/>
    </row>
    <row r="203" spans="5:6" ht="15.75">
      <c r="E203" s="69"/>
      <c r="F203" s="69"/>
    </row>
    <row r="204" spans="5:6" ht="15.75">
      <c r="E204" s="69"/>
      <c r="F204" s="69"/>
    </row>
    <row r="205" spans="5:6" ht="15.75">
      <c r="E205" s="69"/>
      <c r="F205" s="69"/>
    </row>
    <row r="206" spans="5:6" ht="15.75">
      <c r="E206" s="69"/>
      <c r="F206" s="69"/>
    </row>
    <row r="207" spans="5:13" s="9" customFormat="1" ht="15.75">
      <c r="E207" s="68"/>
      <c r="F207" s="68"/>
      <c r="M207" s="64"/>
    </row>
    <row r="208" spans="5:6" ht="15.75">
      <c r="E208" s="69"/>
      <c r="F208" s="69"/>
    </row>
    <row r="209" spans="5:6" ht="15.75">
      <c r="E209" s="69"/>
      <c r="F209" s="69"/>
    </row>
    <row r="210" spans="5:6" ht="15.75">
      <c r="E210" s="69"/>
      <c r="F210" s="69"/>
    </row>
    <row r="211" spans="5:6" ht="15.75">
      <c r="E211" s="69"/>
      <c r="F211" s="69"/>
    </row>
    <row r="212" spans="5:6" ht="15.75">
      <c r="E212" s="69"/>
      <c r="F212" s="69"/>
    </row>
    <row r="213" spans="5:6" ht="15.75">
      <c r="E213" s="69"/>
      <c r="F213" s="69"/>
    </row>
    <row r="214" spans="5:6" ht="15.75">
      <c r="E214" s="69"/>
      <c r="F214" s="69"/>
    </row>
    <row r="215" spans="5:6" ht="15.75">
      <c r="E215" s="69"/>
      <c r="F215" s="69"/>
    </row>
    <row r="216" spans="5:6" ht="15.75">
      <c r="E216" s="69"/>
      <c r="F216" s="69"/>
    </row>
    <row r="217" spans="5:6" ht="15.75">
      <c r="E217" s="69"/>
      <c r="F217" s="69"/>
    </row>
    <row r="218" spans="5:13" s="9" customFormat="1" ht="15.75">
      <c r="E218" s="68"/>
      <c r="F218" s="68"/>
      <c r="M218" s="64"/>
    </row>
    <row r="219" spans="5:6" ht="15.75">
      <c r="E219" s="69"/>
      <c r="F219" s="69"/>
    </row>
    <row r="220" spans="5:6" ht="15.75">
      <c r="E220" s="69"/>
      <c r="F220" s="69"/>
    </row>
    <row r="221" spans="5:6" ht="15.75">
      <c r="E221" s="69"/>
      <c r="F221" s="69"/>
    </row>
    <row r="222" spans="5:6" ht="15.75">
      <c r="E222" s="69"/>
      <c r="F222" s="69"/>
    </row>
    <row r="223" spans="5:6" ht="15.75">
      <c r="E223" s="69"/>
      <c r="F223" s="69"/>
    </row>
    <row r="224" spans="5:6" ht="15.75">
      <c r="E224" s="69"/>
      <c r="F224" s="69"/>
    </row>
    <row r="225" spans="5:13" s="9" customFormat="1" ht="15.75">
      <c r="E225" s="68"/>
      <c r="F225" s="68"/>
      <c r="M225" s="64"/>
    </row>
    <row r="226" spans="5:6" ht="15.75">
      <c r="E226" s="69"/>
      <c r="F226" s="69"/>
    </row>
    <row r="227" spans="5:6" ht="15.75">
      <c r="E227" s="69"/>
      <c r="F227" s="69"/>
    </row>
    <row r="228" spans="5:6" ht="15.75">
      <c r="E228" s="69"/>
      <c r="F228" s="69"/>
    </row>
    <row r="229" spans="5:6" ht="15.75">
      <c r="E229" s="69"/>
      <c r="F229" s="69"/>
    </row>
    <row r="230" spans="5:6" ht="15.75">
      <c r="E230" s="69"/>
      <c r="F230" s="69"/>
    </row>
    <row r="231" spans="5:6" ht="15.75">
      <c r="E231" s="69"/>
      <c r="F231" s="69"/>
    </row>
    <row r="232" spans="5:6" ht="15.75">
      <c r="E232" s="69"/>
      <c r="F232" s="69"/>
    </row>
    <row r="233" spans="5:6" ht="15.75">
      <c r="E233" s="69"/>
      <c r="F233" s="69"/>
    </row>
    <row r="234" spans="5:6" ht="15.75">
      <c r="E234" s="69"/>
      <c r="F234" s="69"/>
    </row>
    <row r="235" spans="5:6" ht="15.75">
      <c r="E235" s="69"/>
      <c r="F235" s="69"/>
    </row>
    <row r="236" spans="5:6" ht="15.75">
      <c r="E236" s="69"/>
      <c r="F236" s="69"/>
    </row>
    <row r="237" spans="5:6" ht="15.75">
      <c r="E237" s="69"/>
      <c r="F237" s="69"/>
    </row>
    <row r="238" spans="5:6" ht="15.75">
      <c r="E238" s="69"/>
      <c r="F238" s="69"/>
    </row>
    <row r="239" spans="5:6" ht="15.75">
      <c r="E239" s="69"/>
      <c r="F239" s="69"/>
    </row>
    <row r="240" spans="5:6" ht="15.75">
      <c r="E240" s="69"/>
      <c r="F240" s="69"/>
    </row>
    <row r="241" spans="5:6" ht="15.75">
      <c r="E241" s="69"/>
      <c r="F241" s="69"/>
    </row>
    <row r="242" spans="5:6" ht="15.75">
      <c r="E242" s="69"/>
      <c r="F242" s="69"/>
    </row>
    <row r="243" spans="5:6" ht="15.75">
      <c r="E243" s="69"/>
      <c r="F243" s="69"/>
    </row>
    <row r="244" spans="5:6" ht="15.75">
      <c r="E244" s="69"/>
      <c r="F244" s="69"/>
    </row>
    <row r="245" spans="5:6" ht="15.75">
      <c r="E245" s="69"/>
      <c r="F245" s="69"/>
    </row>
    <row r="246" spans="5:6" ht="15.75">
      <c r="E246" s="69"/>
      <c r="F246" s="69"/>
    </row>
    <row r="247" spans="5:6" ht="15.75">
      <c r="E247" s="69"/>
      <c r="F247" s="69"/>
    </row>
    <row r="248" spans="5:6" ht="15.75">
      <c r="E248" s="69"/>
      <c r="F248" s="69"/>
    </row>
    <row r="249" spans="5:6" ht="15.75">
      <c r="E249" s="69"/>
      <c r="F249" s="69"/>
    </row>
    <row r="250" spans="5:6" ht="15.75">
      <c r="E250" s="69"/>
      <c r="F250" s="69"/>
    </row>
    <row r="251" spans="5:6" ht="15.75">
      <c r="E251" s="69"/>
      <c r="F251" s="69"/>
    </row>
    <row r="252" spans="5:6" ht="15.75">
      <c r="E252" s="69"/>
      <c r="F252" s="69"/>
    </row>
    <row r="253" spans="5:12" ht="15.75">
      <c r="E253" s="69"/>
      <c r="F253" s="69"/>
      <c r="J253" s="22"/>
      <c r="K253" s="22"/>
      <c r="L253" s="22"/>
    </row>
    <row r="254" spans="5:12" ht="15.75">
      <c r="E254" s="69"/>
      <c r="F254" s="69"/>
      <c r="J254" s="22"/>
      <c r="K254" s="22"/>
      <c r="L254" s="22"/>
    </row>
    <row r="255" spans="5:13" s="9" customFormat="1" ht="15.75">
      <c r="E255" s="68"/>
      <c r="F255" s="68"/>
      <c r="J255" s="30"/>
      <c r="K255" s="30"/>
      <c r="L255" s="30"/>
      <c r="M255" s="64"/>
    </row>
    <row r="256" spans="5:12" ht="15.75">
      <c r="E256" s="69"/>
      <c r="F256" s="69"/>
      <c r="J256" s="22"/>
      <c r="K256" s="22"/>
      <c r="L256" s="22"/>
    </row>
    <row r="257" spans="5:12" ht="15.75">
      <c r="E257" s="69"/>
      <c r="F257" s="69"/>
      <c r="J257" s="22"/>
      <c r="K257" s="22"/>
      <c r="L257" s="22"/>
    </row>
    <row r="259" spans="5:13" s="9" customFormat="1" ht="15.75">
      <c r="E259" s="68"/>
      <c r="F259" s="68"/>
      <c r="M259" s="64"/>
    </row>
    <row r="260" spans="5:6" ht="15.75">
      <c r="E260" s="69"/>
      <c r="F260" s="69"/>
    </row>
    <row r="261" spans="5:6" ht="15.75">
      <c r="E261" s="69"/>
      <c r="F261" s="69"/>
    </row>
    <row r="262" spans="5:6" ht="15.75">
      <c r="E262" s="69"/>
      <c r="F262" s="69"/>
    </row>
    <row r="263" spans="5:13" s="9" customFormat="1" ht="15.75">
      <c r="E263" s="68"/>
      <c r="F263" s="68"/>
      <c r="M263" s="64"/>
    </row>
    <row r="264" spans="5:6" ht="15.75">
      <c r="E264" s="69"/>
      <c r="F264" s="69"/>
    </row>
    <row r="265" spans="5:6" ht="15.75">
      <c r="E265" s="69"/>
      <c r="F265" s="69"/>
    </row>
    <row r="266" spans="5:6" ht="15.75">
      <c r="E266" s="69"/>
      <c r="F266" s="69"/>
    </row>
    <row r="267" spans="5:6" ht="15.75">
      <c r="E267" s="69"/>
      <c r="F267" s="69"/>
    </row>
    <row r="268" spans="5:13" s="9" customFormat="1" ht="15.75">
      <c r="E268" s="68"/>
      <c r="F268" s="68"/>
      <c r="G268" s="68"/>
      <c r="M268" s="64"/>
    </row>
    <row r="269" spans="5:6" ht="15.75">
      <c r="E269" s="69"/>
      <c r="F269" s="69"/>
    </row>
    <row r="270" spans="5:6" ht="15.75">
      <c r="E270" s="69"/>
      <c r="F270" s="69"/>
    </row>
    <row r="271" spans="5:6" ht="15.75">
      <c r="E271" s="69"/>
      <c r="F271" s="69"/>
    </row>
    <row r="272" spans="5:13" s="9" customFormat="1" ht="15.75">
      <c r="E272" s="68"/>
      <c r="F272" s="68"/>
      <c r="G272" s="68"/>
      <c r="M272" s="64"/>
    </row>
    <row r="273" spans="5:6" ht="15.75">
      <c r="E273" s="69"/>
      <c r="F273" s="69"/>
    </row>
    <row r="274" spans="5:6" ht="15.75">
      <c r="E274" s="69"/>
      <c r="F274" s="69"/>
    </row>
    <row r="275" spans="5:6" ht="15.75">
      <c r="E275" s="69"/>
      <c r="F275" s="69"/>
    </row>
    <row r="276" spans="5:6" ht="15.75">
      <c r="E276" s="69"/>
      <c r="F276" s="69"/>
    </row>
    <row r="277" spans="5:13" s="9" customFormat="1" ht="15.75">
      <c r="E277" s="68"/>
      <c r="F277" s="68"/>
      <c r="M277" s="64"/>
    </row>
    <row r="278" spans="5:6" ht="15.75">
      <c r="E278" s="69"/>
      <c r="F278" s="69"/>
    </row>
    <row r="279" spans="5:6" ht="15.75">
      <c r="E279" s="69"/>
      <c r="F279" s="69"/>
    </row>
    <row r="281" spans="5:6" ht="15.75">
      <c r="E281" s="69"/>
      <c r="F281" s="69"/>
    </row>
    <row r="282" spans="5:13" s="9" customFormat="1" ht="15.75">
      <c r="E282" s="68"/>
      <c r="F282" s="68"/>
      <c r="M282" s="64"/>
    </row>
    <row r="283" spans="5:6" ht="15.75">
      <c r="E283" s="69"/>
      <c r="F283" s="69"/>
    </row>
    <row r="284" spans="5:6" ht="15.75">
      <c r="E284" s="69"/>
      <c r="F284" s="69"/>
    </row>
    <row r="285" spans="5:6" ht="15.75">
      <c r="E285" s="69"/>
      <c r="F285" s="69"/>
    </row>
    <row r="286" spans="5:13" s="9" customFormat="1" ht="15.75">
      <c r="E286" s="68"/>
      <c r="F286" s="68"/>
      <c r="M286" s="64"/>
    </row>
    <row r="287" spans="5:12" ht="15.75">
      <c r="E287" s="69"/>
      <c r="F287" s="69"/>
      <c r="J287" s="45"/>
      <c r="K287" s="45"/>
      <c r="L287" s="45"/>
    </row>
    <row r="288" spans="5:6" ht="15.75">
      <c r="E288" s="69"/>
      <c r="F288" s="69"/>
    </row>
    <row r="291" spans="5:6" ht="23.25" customHeight="1">
      <c r="E291" s="70"/>
      <c r="F291" s="70"/>
    </row>
  </sheetData>
  <sheetProtection/>
  <mergeCells count="5">
    <mergeCell ref="E3:G3"/>
    <mergeCell ref="E5:F5"/>
    <mergeCell ref="E6:F6"/>
    <mergeCell ref="E2:H2"/>
    <mergeCell ref="E1:H1"/>
  </mergeCells>
  <printOptions headings="1"/>
  <pageMargins left="0.75" right="0.75" top="1" bottom="1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1:5" ht="15.75">
      <c r="A1" s="353" t="s">
        <v>325</v>
      </c>
      <c r="B1" s="353"/>
      <c r="C1" s="353"/>
      <c r="D1" s="353"/>
      <c r="E1" s="353"/>
    </row>
    <row r="2" spans="1:5" ht="15.75">
      <c r="A2" s="353" t="s">
        <v>295</v>
      </c>
      <c r="B2" s="353"/>
      <c r="C2" s="353"/>
      <c r="D2" s="353"/>
      <c r="E2" s="353"/>
    </row>
    <row r="3" spans="1:5" ht="15.75">
      <c r="A3" s="353"/>
      <c r="B3" s="353"/>
      <c r="C3" s="353"/>
      <c r="D3" s="353"/>
      <c r="E3" s="353"/>
    </row>
    <row r="4" spans="1:5" ht="15.75">
      <c r="A4" s="133"/>
      <c r="B4" s="133"/>
      <c r="C4" s="133"/>
      <c r="D4" s="133"/>
      <c r="E4" s="133"/>
    </row>
    <row r="5" spans="1:5" ht="15.75">
      <c r="A5" s="364" t="s">
        <v>211</v>
      </c>
      <c r="B5" s="364"/>
      <c r="C5" s="364"/>
      <c r="D5" s="364"/>
      <c r="E5" s="364"/>
    </row>
    <row r="6" spans="1:5" ht="15.75">
      <c r="A6" s="364" t="s">
        <v>283</v>
      </c>
      <c r="B6" s="364"/>
      <c r="C6" s="364"/>
      <c r="D6" s="364"/>
      <c r="E6" s="364"/>
    </row>
    <row r="7" spans="1:5" ht="15.75">
      <c r="A7" s="1"/>
      <c r="B7" s="1"/>
      <c r="C7" s="1"/>
      <c r="D7" s="1"/>
      <c r="E7" s="1"/>
    </row>
    <row r="8" spans="1:5" ht="49.5" customHeight="1">
      <c r="A8" s="82" t="s">
        <v>196</v>
      </c>
      <c r="B8" s="83" t="s">
        <v>197</v>
      </c>
      <c r="C8" s="83" t="s">
        <v>198</v>
      </c>
      <c r="D8" s="83" t="s">
        <v>233</v>
      </c>
      <c r="E8" s="83" t="s">
        <v>199</v>
      </c>
    </row>
    <row r="9" spans="1:5" ht="15.75">
      <c r="A9" s="1"/>
      <c r="B9" s="84"/>
      <c r="C9" s="84"/>
      <c r="D9" s="84"/>
      <c r="E9" s="84"/>
    </row>
    <row r="10" spans="1:5" ht="15.75">
      <c r="A10" s="92" t="s">
        <v>220</v>
      </c>
      <c r="B10" s="88">
        <v>0</v>
      </c>
      <c r="C10" s="88">
        <v>0</v>
      </c>
      <c r="D10" s="88">
        <v>0</v>
      </c>
      <c r="E10" s="88">
        <f aca="true" t="shared" si="0" ref="E10:E19">SUM(B10:D10)</f>
        <v>0</v>
      </c>
    </row>
    <row r="11" spans="1:5" ht="15.75">
      <c r="A11" s="153" t="s">
        <v>158</v>
      </c>
      <c r="B11" s="22">
        <v>0</v>
      </c>
      <c r="C11" s="89">
        <v>0</v>
      </c>
      <c r="D11" s="22">
        <v>0</v>
      </c>
      <c r="E11" s="88">
        <f t="shared" si="0"/>
        <v>0</v>
      </c>
    </row>
    <row r="12" spans="1:5" ht="15.75">
      <c r="A12" s="5" t="s">
        <v>20</v>
      </c>
      <c r="B12" s="88">
        <f>SUM('2. bevételek'!H14+'2. bevételek'!H18+'2. bevételek'!H12)</f>
        <v>186200</v>
      </c>
      <c r="C12" s="84">
        <f>'2. bevételek'!H16</f>
        <v>14000000</v>
      </c>
      <c r="D12" s="84">
        <v>0</v>
      </c>
      <c r="E12" s="84">
        <f t="shared" si="0"/>
        <v>14186200</v>
      </c>
    </row>
    <row r="13" spans="1:5" ht="15.75">
      <c r="A13" s="2" t="s">
        <v>177</v>
      </c>
      <c r="B13" s="88">
        <f>'2. bevételek'!H21</f>
        <v>8253000</v>
      </c>
      <c r="C13" s="84">
        <v>0</v>
      </c>
      <c r="D13" s="84">
        <v>0</v>
      </c>
      <c r="E13" s="84">
        <f t="shared" si="0"/>
        <v>8253000</v>
      </c>
    </row>
    <row r="14" spans="1:5" ht="15.75">
      <c r="A14" s="5" t="s">
        <v>163</v>
      </c>
      <c r="B14" s="88">
        <f>'2. bevételek'!H27</f>
        <v>11659238</v>
      </c>
      <c r="C14" s="84">
        <v>0</v>
      </c>
      <c r="D14" s="84">
        <v>0</v>
      </c>
      <c r="E14" s="84">
        <f t="shared" si="0"/>
        <v>11659238</v>
      </c>
    </row>
    <row r="15" spans="1:5" ht="15.75">
      <c r="A15" s="5" t="s">
        <v>284</v>
      </c>
      <c r="B15" s="88">
        <f>SUM('2. bevételek'!H41)</f>
        <v>1680000</v>
      </c>
      <c r="C15" s="84">
        <v>0</v>
      </c>
      <c r="D15" s="84">
        <v>0</v>
      </c>
      <c r="E15" s="84">
        <f t="shared" si="0"/>
        <v>1680000</v>
      </c>
    </row>
    <row r="16" spans="1:5" ht="15.75">
      <c r="A16" s="5" t="s">
        <v>164</v>
      </c>
      <c r="B16" s="88">
        <f>'2. bevételek'!H47</f>
        <v>18896962</v>
      </c>
      <c r="C16" s="84">
        <v>0</v>
      </c>
      <c r="D16" s="84">
        <v>0</v>
      </c>
      <c r="E16" s="84">
        <f t="shared" si="0"/>
        <v>18896962</v>
      </c>
    </row>
    <row r="17" spans="1:5" ht="15.75">
      <c r="A17" s="5" t="s">
        <v>149</v>
      </c>
      <c r="B17" s="88">
        <v>0</v>
      </c>
      <c r="C17" s="84">
        <f>'2. bevételek'!H75</f>
        <v>440000</v>
      </c>
      <c r="D17" s="84">
        <v>0</v>
      </c>
      <c r="E17" s="84">
        <f t="shared" si="0"/>
        <v>440000</v>
      </c>
    </row>
    <row r="18" spans="1:5" ht="15.75">
      <c r="A18" s="5" t="s">
        <v>178</v>
      </c>
      <c r="B18" s="88">
        <f>'2. bevételek'!H81</f>
        <v>2720000</v>
      </c>
      <c r="C18" s="84">
        <v>0</v>
      </c>
      <c r="D18" s="84">
        <v>0</v>
      </c>
      <c r="E18" s="84">
        <f t="shared" si="0"/>
        <v>2720000</v>
      </c>
    </row>
    <row r="19" spans="1:5" ht="15.75">
      <c r="A19" s="153" t="s">
        <v>150</v>
      </c>
      <c r="B19" s="88">
        <f>SUM('2. bevételek'!H85)</f>
        <v>60000</v>
      </c>
      <c r="C19" s="84">
        <v>0</v>
      </c>
      <c r="D19" s="84">
        <v>0</v>
      </c>
      <c r="E19" s="84">
        <f t="shared" si="0"/>
        <v>60000</v>
      </c>
    </row>
    <row r="20" spans="1:5" ht="15.75">
      <c r="A20" s="63" t="s">
        <v>200</v>
      </c>
      <c r="B20" s="85">
        <f>SUM(B10:B19)</f>
        <v>43455400</v>
      </c>
      <c r="C20" s="85">
        <f>SUM(C10:C19)</f>
        <v>14440000</v>
      </c>
      <c r="D20" s="85">
        <f>SUM(D10:D19)</f>
        <v>0</v>
      </c>
      <c r="E20" s="85">
        <f>SUM(E10:E19)</f>
        <v>57895400</v>
      </c>
    </row>
    <row r="21" spans="1:15" s="22" customFormat="1" ht="15.75">
      <c r="A21" s="48"/>
      <c r="B21" s="48"/>
      <c r="C21" s="48"/>
      <c r="D21" s="48"/>
      <c r="E21" s="48"/>
      <c r="F21" s="48"/>
      <c r="G21" s="57"/>
      <c r="H21" s="48"/>
      <c r="I21" s="48"/>
      <c r="J21" s="48"/>
      <c r="K21" s="50"/>
      <c r="L21" s="21"/>
      <c r="M21" s="21"/>
      <c r="N21" s="21"/>
      <c r="O21" s="55"/>
    </row>
    <row r="22" spans="1:17" s="2" customFormat="1" ht="15.75">
      <c r="A22" s="36"/>
      <c r="G22" s="63"/>
      <c r="N22" s="46"/>
      <c r="O22" s="46"/>
      <c r="P22" s="46"/>
      <c r="Q22" s="64"/>
    </row>
    <row r="23" spans="1:17" s="2" customFormat="1" ht="15.75">
      <c r="A23" s="9"/>
      <c r="G23" s="63"/>
      <c r="N23" s="46"/>
      <c r="O23" s="46"/>
      <c r="P23" s="46"/>
      <c r="Q23" s="64"/>
    </row>
    <row r="24" spans="1:17" s="2" customFormat="1" ht="15.75">
      <c r="A24" s="8"/>
      <c r="G24" s="63"/>
      <c r="N24" s="46"/>
      <c r="O24" s="46"/>
      <c r="P24" s="46"/>
      <c r="Q24" s="64"/>
    </row>
    <row r="25" spans="1:11" s="2" customFormat="1" ht="15.75">
      <c r="A25" s="8"/>
      <c r="B25" s="6"/>
      <c r="C25" s="6"/>
      <c r="D25" s="6"/>
      <c r="E25" s="7"/>
      <c r="F25" s="7"/>
      <c r="G25" s="40"/>
      <c r="H25" s="53"/>
      <c r="I25" s="13"/>
      <c r="J25" s="26"/>
      <c r="K25" s="24"/>
    </row>
    <row r="26" spans="1:17" s="2" customFormat="1" ht="15.75">
      <c r="A26" s="8"/>
      <c r="G26" s="63"/>
      <c r="N26" s="46"/>
      <c r="O26" s="46"/>
      <c r="P26" s="46"/>
      <c r="Q26" s="64"/>
    </row>
    <row r="27" spans="1:10" s="9" customFormat="1" ht="15.75">
      <c r="A27" s="8"/>
      <c r="B27" s="4"/>
      <c r="C27" s="4"/>
      <c r="D27" s="4"/>
      <c r="E27" s="4"/>
      <c r="F27" s="4"/>
      <c r="G27" s="54"/>
      <c r="H27" s="32"/>
      <c r="I27" s="32"/>
      <c r="J27" s="34"/>
    </row>
    <row r="28" spans="1:10" s="2" customFormat="1" ht="15.75">
      <c r="A28" s="8"/>
      <c r="B28" s="4"/>
      <c r="C28" s="6"/>
      <c r="D28" s="6"/>
      <c r="E28" s="6"/>
      <c r="F28" s="6"/>
      <c r="G28" s="54"/>
      <c r="H28" s="26"/>
      <c r="I28" s="26"/>
      <c r="J28" s="24"/>
    </row>
    <row r="29" spans="1:10" s="2" customFormat="1" ht="14.25" customHeight="1">
      <c r="A29" s="8"/>
      <c r="B29" s="4"/>
      <c r="C29" s="6"/>
      <c r="D29" s="6"/>
      <c r="E29" s="6"/>
      <c r="F29" s="6"/>
      <c r="G29" s="54"/>
      <c r="H29" s="26"/>
      <c r="I29" s="26"/>
      <c r="J29" s="24"/>
    </row>
  </sheetData>
  <sheetProtection/>
  <mergeCells count="5">
    <mergeCell ref="A2:E2"/>
    <mergeCell ref="A5:E5"/>
    <mergeCell ref="A6:E6"/>
    <mergeCell ref="A3:E3"/>
    <mergeCell ref="A1:E1"/>
  </mergeCells>
  <printOptions gridLines="1"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96"/>
  <sheetViews>
    <sheetView view="pageBreakPreview" zoomScaleSheetLayoutView="100" zoomScalePageLayoutView="0" workbookViewId="0" topLeftCell="A139">
      <selection activeCell="C3" sqref="C3:J3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421875" style="6" customWidth="1"/>
    <col min="4" max="4" width="2.140625" style="6" customWidth="1"/>
    <col min="5" max="5" width="55.7109375" style="6" customWidth="1"/>
    <col min="6" max="6" width="24.8515625" style="6" customWidth="1"/>
    <col min="7" max="7" width="19.7109375" style="2" customWidth="1"/>
    <col min="8" max="8" width="19.57421875" style="1" customWidth="1"/>
    <col min="9" max="9" width="0.42578125" style="1" customWidth="1"/>
    <col min="10" max="12" width="9.140625" style="1" hidden="1" customWidth="1"/>
    <col min="13" max="16384" width="9.140625" style="1" customWidth="1"/>
  </cols>
  <sheetData>
    <row r="2" spans="5:12" ht="24" customHeight="1">
      <c r="E2" s="367" t="s">
        <v>327</v>
      </c>
      <c r="F2" s="367"/>
      <c r="G2" s="367"/>
      <c r="H2" s="367"/>
      <c r="I2" s="367"/>
      <c r="J2" s="367"/>
      <c r="K2" s="367"/>
      <c r="L2" s="367"/>
    </row>
    <row r="3" spans="1:10" ht="24" customHeight="1">
      <c r="A3" s="45"/>
      <c r="B3" s="45"/>
      <c r="C3" s="367" t="s">
        <v>296</v>
      </c>
      <c r="D3" s="367"/>
      <c r="E3" s="367"/>
      <c r="F3" s="367"/>
      <c r="G3" s="367"/>
      <c r="H3" s="367"/>
      <c r="I3" s="367"/>
      <c r="J3" s="367"/>
    </row>
    <row r="4" spans="1:8" ht="24" customHeight="1">
      <c r="A4" s="45"/>
      <c r="B4" s="45"/>
      <c r="C4" s="45"/>
      <c r="D4" s="45"/>
      <c r="E4" s="133"/>
      <c r="F4" s="133"/>
      <c r="G4" s="133"/>
      <c r="H4" s="133"/>
    </row>
    <row r="5" spans="1:8" ht="15.75">
      <c r="A5" s="358" t="s">
        <v>211</v>
      </c>
      <c r="B5" s="358"/>
      <c r="C5" s="358"/>
      <c r="D5" s="358"/>
      <c r="E5" s="358"/>
      <c r="F5" s="358"/>
      <c r="G5" s="358"/>
      <c r="H5" s="50"/>
    </row>
    <row r="6" spans="1:8" ht="15.75">
      <c r="A6" s="358" t="s">
        <v>281</v>
      </c>
      <c r="B6" s="358"/>
      <c r="C6" s="358"/>
      <c r="D6" s="358"/>
      <c r="E6" s="358"/>
      <c r="F6" s="358"/>
      <c r="G6" s="358"/>
      <c r="H6" s="50"/>
    </row>
    <row r="7" spans="1:8" ht="15.75">
      <c r="A7" s="358" t="s">
        <v>10</v>
      </c>
      <c r="B7" s="358"/>
      <c r="C7" s="358"/>
      <c r="D7" s="358"/>
      <c r="E7" s="358"/>
      <c r="F7" s="358"/>
      <c r="G7" s="358"/>
      <c r="H7" s="50"/>
    </row>
    <row r="8" spans="1:10" ht="16.5" thickBot="1">
      <c r="A8" s="10"/>
      <c r="B8" s="10"/>
      <c r="C8" s="10"/>
      <c r="D8" s="10"/>
      <c r="E8" s="10"/>
      <c r="F8" s="10"/>
      <c r="G8" s="16"/>
      <c r="J8" s="3"/>
    </row>
    <row r="9" spans="1:8" ht="30" customHeight="1">
      <c r="A9" s="372" t="s">
        <v>19</v>
      </c>
      <c r="B9" s="370"/>
      <c r="C9" s="370"/>
      <c r="D9" s="370"/>
      <c r="E9" s="370"/>
      <c r="F9" s="370" t="s">
        <v>9</v>
      </c>
      <c r="G9" s="359" t="s">
        <v>264</v>
      </c>
      <c r="H9" s="354" t="s">
        <v>300</v>
      </c>
    </row>
    <row r="10" spans="1:8" s="3" customFormat="1" ht="44.25" customHeight="1">
      <c r="A10" s="373"/>
      <c r="B10" s="371"/>
      <c r="C10" s="371"/>
      <c r="D10" s="371"/>
      <c r="E10" s="371"/>
      <c r="F10" s="371"/>
      <c r="G10" s="360"/>
      <c r="H10" s="355"/>
    </row>
    <row r="11" spans="1:8" s="2" customFormat="1" ht="15.75">
      <c r="A11" s="175" t="s">
        <v>20</v>
      </c>
      <c r="B11" s="176"/>
      <c r="C11" s="176"/>
      <c r="D11" s="176"/>
      <c r="E11" s="176"/>
      <c r="F11" s="177"/>
      <c r="G11" s="296">
        <f>SUM(G12+G19+G21+G39)</f>
        <v>16894000</v>
      </c>
      <c r="H11" s="296">
        <f>SUM(H12+H19+H21+H39)</f>
        <v>20939400</v>
      </c>
    </row>
    <row r="12" spans="1:8" s="2" customFormat="1" ht="15.75">
      <c r="A12" s="134" t="s">
        <v>21</v>
      </c>
      <c r="B12" s="40"/>
      <c r="C12" s="40" t="s">
        <v>8</v>
      </c>
      <c r="D12" s="40"/>
      <c r="E12" s="40"/>
      <c r="F12" s="137">
        <v>1</v>
      </c>
      <c r="G12" s="297">
        <f>SUM(G16+G13)</f>
        <v>3510000</v>
      </c>
      <c r="H12" s="293">
        <f>SUM(H16+H13)</f>
        <v>4407600</v>
      </c>
    </row>
    <row r="13" spans="1:8" s="2" customFormat="1" ht="15.75">
      <c r="A13" s="134"/>
      <c r="B13" s="7" t="s">
        <v>22</v>
      </c>
      <c r="C13" s="7"/>
      <c r="D13" s="7" t="s">
        <v>256</v>
      </c>
      <c r="E13" s="7"/>
      <c r="F13" s="137"/>
      <c r="G13" s="298">
        <f>SUM(G14)</f>
        <v>2065000</v>
      </c>
      <c r="H13" s="294">
        <f>SUM(H14)</f>
        <v>0</v>
      </c>
    </row>
    <row r="14" spans="1:13" s="2" customFormat="1" ht="15.75">
      <c r="A14" s="134"/>
      <c r="B14" s="7"/>
      <c r="C14" s="7" t="s">
        <v>24</v>
      </c>
      <c r="D14" s="7" t="s">
        <v>25</v>
      </c>
      <c r="E14" s="7"/>
      <c r="F14" s="137"/>
      <c r="G14" s="298">
        <f>SUM(G15)</f>
        <v>2065000</v>
      </c>
      <c r="H14" s="294">
        <f>SUM(H15)</f>
        <v>0</v>
      </c>
      <c r="M14" s="22"/>
    </row>
    <row r="15" spans="1:8" s="2" customFormat="1" ht="15.75">
      <c r="A15" s="134"/>
      <c r="B15" s="7"/>
      <c r="C15" s="7"/>
      <c r="D15" s="7"/>
      <c r="E15" s="7" t="s">
        <v>257</v>
      </c>
      <c r="F15" s="137"/>
      <c r="G15" s="298">
        <v>2065000</v>
      </c>
      <c r="H15" s="292">
        <v>0</v>
      </c>
    </row>
    <row r="16" spans="1:8" s="2" customFormat="1" ht="15.75">
      <c r="A16" s="135"/>
      <c r="B16" s="7" t="s">
        <v>26</v>
      </c>
      <c r="C16" s="7"/>
      <c r="D16" s="7" t="s">
        <v>2</v>
      </c>
      <c r="E16" s="7"/>
      <c r="F16" s="137"/>
      <c r="G16" s="299">
        <f>SUM(G17)</f>
        <v>1445000</v>
      </c>
      <c r="H16" s="295">
        <f>SUM(H17)</f>
        <v>4407600</v>
      </c>
    </row>
    <row r="17" spans="1:8" s="2" customFormat="1" ht="15.75">
      <c r="A17" s="135"/>
      <c r="B17" s="7"/>
      <c r="C17" s="7" t="s">
        <v>28</v>
      </c>
      <c r="D17" s="7" t="s">
        <v>258</v>
      </c>
      <c r="E17" s="7"/>
      <c r="F17" s="137"/>
      <c r="G17" s="300">
        <f>SUM(G18)</f>
        <v>1445000</v>
      </c>
      <c r="H17" s="142">
        <f>SUM(H18)</f>
        <v>4407600</v>
      </c>
    </row>
    <row r="18" spans="1:8" s="2" customFormat="1" ht="15.75">
      <c r="A18" s="135"/>
      <c r="B18" s="7"/>
      <c r="C18" s="7"/>
      <c r="D18" s="22"/>
      <c r="E18" s="7" t="s">
        <v>301</v>
      </c>
      <c r="F18" s="137"/>
      <c r="G18" s="300">
        <v>1445000</v>
      </c>
      <c r="H18" s="142">
        <v>4407600</v>
      </c>
    </row>
    <row r="19" spans="1:8" s="2" customFormat="1" ht="15.75" customHeight="1">
      <c r="A19" s="134" t="s">
        <v>31</v>
      </c>
      <c r="B19" s="40"/>
      <c r="C19" s="40" t="s">
        <v>32</v>
      </c>
      <c r="D19" s="136"/>
      <c r="E19" s="136"/>
      <c r="F19" s="138"/>
      <c r="G19" s="297">
        <f>SUM(G20:G20)</f>
        <v>950000</v>
      </c>
      <c r="H19" s="293">
        <f>SUM(H20:H20)</f>
        <v>1190000</v>
      </c>
    </row>
    <row r="20" spans="1:8" s="2" customFormat="1" ht="15.75">
      <c r="A20" s="135"/>
      <c r="B20" s="7"/>
      <c r="C20" s="7"/>
      <c r="D20" s="7" t="s">
        <v>15</v>
      </c>
      <c r="E20" s="7"/>
      <c r="F20" s="137"/>
      <c r="G20" s="300">
        <v>950000</v>
      </c>
      <c r="H20" s="142">
        <v>1190000</v>
      </c>
    </row>
    <row r="21" spans="1:8" s="2" customFormat="1" ht="15.75">
      <c r="A21" s="134" t="s">
        <v>33</v>
      </c>
      <c r="B21" s="40"/>
      <c r="C21" s="40" t="s">
        <v>34</v>
      </c>
      <c r="D21" s="40"/>
      <c r="E21" s="40"/>
      <c r="F21" s="137"/>
      <c r="G21" s="297">
        <f>SUM(G22+G27+G33+G37)</f>
        <v>1380000</v>
      </c>
      <c r="H21" s="293">
        <f>SUM(H22+H27+H33+H37)</f>
        <v>1430000</v>
      </c>
    </row>
    <row r="22" spans="1:8" s="37" customFormat="1" ht="15.75">
      <c r="A22" s="135"/>
      <c r="B22" s="7" t="s">
        <v>36</v>
      </c>
      <c r="C22" s="7"/>
      <c r="D22" s="7" t="s">
        <v>3</v>
      </c>
      <c r="E22" s="59"/>
      <c r="F22" s="156"/>
      <c r="G22" s="298">
        <f>SUM(G23)</f>
        <v>170000</v>
      </c>
      <c r="H22" s="294">
        <f>SUM(H23)</f>
        <v>220000</v>
      </c>
    </row>
    <row r="23" spans="1:8" s="2" customFormat="1" ht="15.75">
      <c r="A23" s="135"/>
      <c r="B23" s="7"/>
      <c r="C23" s="7" t="s">
        <v>39</v>
      </c>
      <c r="D23" s="7" t="s">
        <v>40</v>
      </c>
      <c r="E23" s="7"/>
      <c r="F23" s="137"/>
      <c r="G23" s="299">
        <f>SUM(G24:G26)</f>
        <v>170000</v>
      </c>
      <c r="H23" s="295">
        <f>SUM(H24:H26)</f>
        <v>220000</v>
      </c>
    </row>
    <row r="24" spans="1:8" s="2" customFormat="1" ht="15.75">
      <c r="A24" s="134"/>
      <c r="B24" s="40"/>
      <c r="C24" s="40"/>
      <c r="D24" s="40"/>
      <c r="E24" s="7" t="s">
        <v>41</v>
      </c>
      <c r="F24" s="137"/>
      <c r="G24" s="300">
        <v>30000</v>
      </c>
      <c r="H24" s="142">
        <v>30000</v>
      </c>
    </row>
    <row r="25" spans="1:8" s="2" customFormat="1" ht="15.75">
      <c r="A25" s="134"/>
      <c r="B25" s="40"/>
      <c r="C25" s="40"/>
      <c r="D25" s="40"/>
      <c r="E25" s="7" t="s">
        <v>259</v>
      </c>
      <c r="F25" s="137"/>
      <c r="G25" s="300">
        <v>10000</v>
      </c>
      <c r="H25" s="142">
        <v>10000</v>
      </c>
    </row>
    <row r="26" spans="1:8" s="2" customFormat="1" ht="15.75">
      <c r="A26" s="134"/>
      <c r="B26" s="40"/>
      <c r="C26" s="40"/>
      <c r="D26" s="40"/>
      <c r="E26" s="7" t="s">
        <v>12</v>
      </c>
      <c r="F26" s="137"/>
      <c r="G26" s="300">
        <v>130000</v>
      </c>
      <c r="H26" s="142">
        <v>180000</v>
      </c>
    </row>
    <row r="27" spans="1:8" s="37" customFormat="1" ht="15.75">
      <c r="A27" s="135"/>
      <c r="B27" s="7" t="s">
        <v>43</v>
      </c>
      <c r="C27" s="7"/>
      <c r="D27" s="7" t="s">
        <v>44</v>
      </c>
      <c r="E27" s="7"/>
      <c r="F27" s="137"/>
      <c r="G27" s="298">
        <f>SUM(G28+G31)</f>
        <v>360000</v>
      </c>
      <c r="H27" s="294">
        <f>SUM(H28+H31)</f>
        <v>360000</v>
      </c>
    </row>
    <row r="28" spans="1:8" s="2" customFormat="1" ht="15.75">
      <c r="A28" s="135"/>
      <c r="B28" s="7"/>
      <c r="C28" s="7" t="s">
        <v>45</v>
      </c>
      <c r="D28" s="7" t="s">
        <v>46</v>
      </c>
      <c r="E28" s="7"/>
      <c r="F28" s="137"/>
      <c r="G28" s="298">
        <f>SUM(G29:G30)</f>
        <v>260000</v>
      </c>
      <c r="H28" s="294">
        <f>SUM(H29:H30)</f>
        <v>260000</v>
      </c>
    </row>
    <row r="29" spans="1:8" s="2" customFormat="1" ht="15.75">
      <c r="A29" s="135"/>
      <c r="B29" s="7"/>
      <c r="C29" s="7"/>
      <c r="D29" s="7"/>
      <c r="E29" s="7" t="s">
        <v>146</v>
      </c>
      <c r="F29" s="137"/>
      <c r="G29" s="300">
        <v>150000</v>
      </c>
      <c r="H29" s="142">
        <v>150000</v>
      </c>
    </row>
    <row r="30" spans="1:8" s="2" customFormat="1" ht="15.75">
      <c r="A30" s="135"/>
      <c r="B30" s="7"/>
      <c r="C30" s="7"/>
      <c r="D30" s="7"/>
      <c r="E30" s="7" t="s">
        <v>46</v>
      </c>
      <c r="F30" s="137"/>
      <c r="G30" s="300">
        <v>110000</v>
      </c>
      <c r="H30" s="142">
        <v>110000</v>
      </c>
    </row>
    <row r="31" spans="1:8" s="2" customFormat="1" ht="15.75">
      <c r="A31" s="135"/>
      <c r="B31" s="7"/>
      <c r="C31" s="7" t="s">
        <v>47</v>
      </c>
      <c r="D31" s="7" t="s">
        <v>48</v>
      </c>
      <c r="E31" s="7"/>
      <c r="F31" s="137"/>
      <c r="G31" s="298">
        <f>SUM(G32)</f>
        <v>100000</v>
      </c>
      <c r="H31" s="294">
        <f>SUM(H32)</f>
        <v>100000</v>
      </c>
    </row>
    <row r="32" spans="1:8" s="2" customFormat="1" ht="15.75">
      <c r="A32" s="135"/>
      <c r="B32" s="7"/>
      <c r="C32" s="7"/>
      <c r="D32" s="7"/>
      <c r="E32" s="7" t="s">
        <v>4</v>
      </c>
      <c r="F32" s="137"/>
      <c r="G32" s="300">
        <v>100000</v>
      </c>
      <c r="H32" s="142">
        <v>100000</v>
      </c>
    </row>
    <row r="33" spans="1:8" s="37" customFormat="1" ht="15.75">
      <c r="A33" s="135"/>
      <c r="B33" s="7" t="s">
        <v>49</v>
      </c>
      <c r="C33" s="7"/>
      <c r="D33" s="7" t="s">
        <v>50</v>
      </c>
      <c r="E33" s="7"/>
      <c r="F33" s="137"/>
      <c r="G33" s="298">
        <f>SUM(G34)</f>
        <v>700000</v>
      </c>
      <c r="H33" s="294">
        <f>SUM(H34)</f>
        <v>700000</v>
      </c>
    </row>
    <row r="34" spans="1:12" s="2" customFormat="1" ht="15.75">
      <c r="A34" s="135"/>
      <c r="B34" s="7"/>
      <c r="C34" s="7" t="s">
        <v>56</v>
      </c>
      <c r="D34" s="7" t="s">
        <v>57</v>
      </c>
      <c r="E34" s="7"/>
      <c r="F34" s="137"/>
      <c r="G34" s="298">
        <f>SUM(G35:G36)</f>
        <v>700000</v>
      </c>
      <c r="H34" s="294">
        <f>SUM(H35:H36)</f>
        <v>700000</v>
      </c>
      <c r="L34" s="22"/>
    </row>
    <row r="35" spans="1:8" s="2" customFormat="1" ht="15.75">
      <c r="A35" s="135"/>
      <c r="B35" s="7"/>
      <c r="C35" s="7"/>
      <c r="D35" s="7"/>
      <c r="E35" s="7" t="s">
        <v>58</v>
      </c>
      <c r="F35" s="137"/>
      <c r="G35" s="300">
        <v>300000</v>
      </c>
      <c r="H35" s="142">
        <v>300000</v>
      </c>
    </row>
    <row r="36" spans="1:8" s="2" customFormat="1" ht="15.75">
      <c r="A36" s="135"/>
      <c r="B36" s="7"/>
      <c r="C36" s="7"/>
      <c r="D36" s="7"/>
      <c r="E36" s="7" t="s">
        <v>59</v>
      </c>
      <c r="F36" s="137"/>
      <c r="G36" s="300">
        <v>400000</v>
      </c>
      <c r="H36" s="142">
        <v>400000</v>
      </c>
    </row>
    <row r="37" spans="1:8" s="37" customFormat="1" ht="15.75">
      <c r="A37" s="135"/>
      <c r="B37" s="7" t="s">
        <v>60</v>
      </c>
      <c r="C37" s="7"/>
      <c r="D37" s="7" t="s">
        <v>61</v>
      </c>
      <c r="E37" s="7"/>
      <c r="F37" s="137"/>
      <c r="G37" s="298">
        <f>SUM(G38:G38)</f>
        <v>150000</v>
      </c>
      <c r="H37" s="294">
        <f>SUM(H38:H38)</f>
        <v>150000</v>
      </c>
    </row>
    <row r="38" spans="1:8" s="2" customFormat="1" ht="15.75">
      <c r="A38" s="135"/>
      <c r="B38" s="7"/>
      <c r="C38" s="7" t="s">
        <v>62</v>
      </c>
      <c r="D38" s="7" t="s">
        <v>63</v>
      </c>
      <c r="E38" s="7"/>
      <c r="F38" s="137"/>
      <c r="G38" s="300">
        <v>150000</v>
      </c>
      <c r="H38" s="142">
        <v>150000</v>
      </c>
    </row>
    <row r="39" spans="1:8" s="9" customFormat="1" ht="15.75">
      <c r="A39" s="134" t="s">
        <v>76</v>
      </c>
      <c r="B39" s="40"/>
      <c r="C39" s="40" t="s">
        <v>77</v>
      </c>
      <c r="D39" s="40"/>
      <c r="E39" s="40"/>
      <c r="F39" s="139"/>
      <c r="G39" s="297">
        <f>SUM(G40+G46+G49)</f>
        <v>11054000</v>
      </c>
      <c r="H39" s="293">
        <f>SUM(H40+H46+H49)</f>
        <v>13911800</v>
      </c>
    </row>
    <row r="40" spans="1:8" s="2" customFormat="1" ht="15.75">
      <c r="A40" s="135"/>
      <c r="B40" s="7"/>
      <c r="C40" s="7" t="s">
        <v>78</v>
      </c>
      <c r="D40" s="7" t="s">
        <v>79</v>
      </c>
      <c r="E40" s="7"/>
      <c r="F40" s="137"/>
      <c r="G40" s="298">
        <f>SUM(G41+G42+G43)</f>
        <v>1128000</v>
      </c>
      <c r="H40" s="294">
        <f>SUM(H41+H42+H43)</f>
        <v>1128000</v>
      </c>
    </row>
    <row r="41" spans="1:8" s="2" customFormat="1" ht="27.75" customHeight="1">
      <c r="A41" s="135"/>
      <c r="B41" s="7"/>
      <c r="C41" s="7"/>
      <c r="D41" s="7"/>
      <c r="E41" s="39" t="s">
        <v>13</v>
      </c>
      <c r="F41" s="140"/>
      <c r="G41" s="300">
        <v>956000</v>
      </c>
      <c r="H41" s="142">
        <v>956000</v>
      </c>
    </row>
    <row r="42" spans="1:8" s="2" customFormat="1" ht="33" customHeight="1">
      <c r="A42" s="135"/>
      <c r="B42" s="7"/>
      <c r="C42" s="7"/>
      <c r="D42" s="7"/>
      <c r="E42" s="39" t="s">
        <v>229</v>
      </c>
      <c r="F42" s="140"/>
      <c r="G42" s="300">
        <v>77000</v>
      </c>
      <c r="H42" s="142">
        <v>77000</v>
      </c>
    </row>
    <row r="43" spans="1:8" s="2" customFormat="1" ht="15.75">
      <c r="A43" s="135"/>
      <c r="B43" s="7"/>
      <c r="C43" s="7"/>
      <c r="D43" s="7"/>
      <c r="E43" s="7" t="s">
        <v>7</v>
      </c>
      <c r="F43" s="141"/>
      <c r="G43" s="298">
        <f>SUM(G44+G45)</f>
        <v>95000</v>
      </c>
      <c r="H43" s="294">
        <f>SUM(H44+H45)</f>
        <v>95000</v>
      </c>
    </row>
    <row r="44" spans="1:8" s="2" customFormat="1" ht="15.75">
      <c r="A44" s="135"/>
      <c r="B44" s="7"/>
      <c r="C44" s="7"/>
      <c r="D44" s="7"/>
      <c r="E44" s="7" t="s">
        <v>161</v>
      </c>
      <c r="F44" s="141"/>
      <c r="G44" s="300">
        <v>95000</v>
      </c>
      <c r="H44" s="142">
        <v>95000</v>
      </c>
    </row>
    <row r="45" spans="1:8" s="2" customFormat="1" ht="15.75">
      <c r="A45" s="135"/>
      <c r="B45" s="7"/>
      <c r="C45" s="7"/>
      <c r="D45" s="7"/>
      <c r="E45" s="7" t="s">
        <v>162</v>
      </c>
      <c r="F45" s="137"/>
      <c r="G45" s="300">
        <v>0</v>
      </c>
      <c r="H45" s="142">
        <v>0</v>
      </c>
    </row>
    <row r="46" spans="1:8" s="2" customFormat="1" ht="15.75">
      <c r="A46" s="135"/>
      <c r="B46" s="7"/>
      <c r="C46" s="7" t="s">
        <v>81</v>
      </c>
      <c r="D46" s="7" t="s">
        <v>80</v>
      </c>
      <c r="E46" s="7"/>
      <c r="F46" s="137"/>
      <c r="G46" s="301">
        <f>SUM(G47:G48)</f>
        <v>50000</v>
      </c>
      <c r="H46" s="160">
        <f>SUM(H47:H48)</f>
        <v>4566200</v>
      </c>
    </row>
    <row r="47" spans="1:8" s="2" customFormat="1" ht="15.75">
      <c r="A47" s="135"/>
      <c r="B47" s="7"/>
      <c r="C47" s="7"/>
      <c r="D47" s="7"/>
      <c r="E47" s="7" t="s">
        <v>17</v>
      </c>
      <c r="F47" s="137"/>
      <c r="G47" s="300">
        <v>50000</v>
      </c>
      <c r="H47" s="142">
        <v>50000</v>
      </c>
    </row>
    <row r="48" spans="1:8" s="2" customFormat="1" ht="15.75">
      <c r="A48" s="135"/>
      <c r="B48" s="7"/>
      <c r="C48" s="7"/>
      <c r="D48" s="7"/>
      <c r="E48" s="7" t="s">
        <v>322</v>
      </c>
      <c r="F48" s="137"/>
      <c r="G48" s="300">
        <v>0</v>
      </c>
      <c r="H48" s="142">
        <v>4516200</v>
      </c>
    </row>
    <row r="49" spans="1:8" s="2" customFormat="1" ht="15.75">
      <c r="A49" s="135"/>
      <c r="B49" s="7"/>
      <c r="C49" s="7" t="s">
        <v>314</v>
      </c>
      <c r="D49" s="7" t="s">
        <v>82</v>
      </c>
      <c r="E49" s="7"/>
      <c r="F49" s="137"/>
      <c r="G49" s="300">
        <v>9876000</v>
      </c>
      <c r="H49" s="142">
        <v>8217600</v>
      </c>
    </row>
    <row r="50" spans="1:8" s="2" customFormat="1" ht="15.75">
      <c r="A50" s="135"/>
      <c r="B50" s="7"/>
      <c r="C50" s="7"/>
      <c r="D50" s="7"/>
      <c r="E50" s="7"/>
      <c r="F50" s="137"/>
      <c r="G50" s="300"/>
      <c r="H50" s="142"/>
    </row>
    <row r="51" spans="1:8" s="2" customFormat="1" ht="15.75">
      <c r="A51" s="175" t="s">
        <v>303</v>
      </c>
      <c r="B51" s="178"/>
      <c r="C51" s="178"/>
      <c r="D51" s="178"/>
      <c r="E51" s="178"/>
      <c r="F51" s="179"/>
      <c r="G51" s="303">
        <f>SUM(G52)</f>
        <v>0</v>
      </c>
      <c r="H51" s="226">
        <f>SUM(H52)</f>
        <v>5000</v>
      </c>
    </row>
    <row r="52" spans="1:8" s="2" customFormat="1" ht="15.75">
      <c r="A52" s="134" t="s">
        <v>76</v>
      </c>
      <c r="B52" s="40"/>
      <c r="C52" s="40" t="s">
        <v>77</v>
      </c>
      <c r="D52" s="40"/>
      <c r="E52" s="40"/>
      <c r="F52" s="137"/>
      <c r="G52" s="302">
        <f>SUM(G53)</f>
        <v>0</v>
      </c>
      <c r="H52" s="169">
        <f>SUM(H53)</f>
        <v>5000</v>
      </c>
    </row>
    <row r="53" spans="1:8" s="2" customFormat="1" ht="15.75">
      <c r="A53" s="135"/>
      <c r="B53" s="7"/>
      <c r="C53" s="7" t="s">
        <v>64</v>
      </c>
      <c r="D53" s="7" t="s">
        <v>304</v>
      </c>
      <c r="E53" s="7"/>
      <c r="F53" s="137"/>
      <c r="G53" s="300">
        <v>0</v>
      </c>
      <c r="H53" s="142">
        <v>5000</v>
      </c>
    </row>
    <row r="54" spans="1:8" s="2" customFormat="1" ht="15.75">
      <c r="A54" s="135"/>
      <c r="B54" s="7"/>
      <c r="C54" s="7"/>
      <c r="D54" s="7"/>
      <c r="E54" s="7"/>
      <c r="F54" s="137"/>
      <c r="G54" s="300"/>
      <c r="H54" s="142"/>
    </row>
    <row r="55" spans="1:8" s="2" customFormat="1" ht="15.75">
      <c r="A55" s="175" t="s">
        <v>271</v>
      </c>
      <c r="B55" s="178"/>
      <c r="C55" s="178"/>
      <c r="D55" s="178"/>
      <c r="E55" s="178"/>
      <c r="F55" s="179"/>
      <c r="G55" s="303">
        <f>SUM(G56)</f>
        <v>0</v>
      </c>
      <c r="H55" s="226">
        <f>SUM(H56)</f>
        <v>202000</v>
      </c>
    </row>
    <row r="56" spans="1:8" s="2" customFormat="1" ht="15.75">
      <c r="A56" s="134" t="s">
        <v>33</v>
      </c>
      <c r="B56" s="40"/>
      <c r="C56" s="40" t="s">
        <v>34</v>
      </c>
      <c r="D56" s="40"/>
      <c r="E56" s="40"/>
      <c r="F56" s="137"/>
      <c r="G56" s="302">
        <f>SUM(G57+G60)</f>
        <v>0</v>
      </c>
      <c r="H56" s="169">
        <f>SUM(H57+H60)</f>
        <v>202000</v>
      </c>
    </row>
    <row r="57" spans="1:8" s="2" customFormat="1" ht="15.75">
      <c r="A57" s="135"/>
      <c r="B57" s="7" t="s">
        <v>49</v>
      </c>
      <c r="C57" s="7"/>
      <c r="D57" s="7" t="s">
        <v>50</v>
      </c>
      <c r="E57" s="7"/>
      <c r="F57" s="137"/>
      <c r="G57" s="300">
        <f>SUM(G58:G59)</f>
        <v>0</v>
      </c>
      <c r="H57" s="142">
        <f>SUM(H58:H59)</f>
        <v>157000</v>
      </c>
    </row>
    <row r="58" spans="1:8" s="2" customFormat="1" ht="15.75">
      <c r="A58" s="135"/>
      <c r="B58" s="7"/>
      <c r="C58" s="7" t="s">
        <v>55</v>
      </c>
      <c r="D58" s="7" t="s">
        <v>6</v>
      </c>
      <c r="E58" s="7"/>
      <c r="F58" s="137"/>
      <c r="G58" s="300">
        <v>0</v>
      </c>
      <c r="H58" s="142">
        <v>77000</v>
      </c>
    </row>
    <row r="59" spans="1:8" s="2" customFormat="1" ht="15.75">
      <c r="A59" s="135"/>
      <c r="B59" s="7"/>
      <c r="C59" s="7" t="s">
        <v>305</v>
      </c>
      <c r="D59" s="7" t="s">
        <v>306</v>
      </c>
      <c r="E59" s="7"/>
      <c r="F59" s="137"/>
      <c r="G59" s="300">
        <v>0</v>
      </c>
      <c r="H59" s="142">
        <v>80000</v>
      </c>
    </row>
    <row r="60" spans="1:8" s="2" customFormat="1" ht="15.75">
      <c r="A60" s="135"/>
      <c r="B60" s="7" t="s">
        <v>60</v>
      </c>
      <c r="C60" s="7"/>
      <c r="D60" s="7" t="s">
        <v>61</v>
      </c>
      <c r="E60" s="7"/>
      <c r="F60" s="137"/>
      <c r="G60" s="300">
        <f>SUM(G61)</f>
        <v>0</v>
      </c>
      <c r="H60" s="142">
        <f>SUM(H61)</f>
        <v>45000</v>
      </c>
    </row>
    <row r="61" spans="1:8" s="2" customFormat="1" ht="15.75">
      <c r="A61" s="135"/>
      <c r="B61" s="7"/>
      <c r="C61" s="7" t="s">
        <v>62</v>
      </c>
      <c r="D61" s="7" t="s">
        <v>63</v>
      </c>
      <c r="E61" s="7"/>
      <c r="F61" s="137"/>
      <c r="G61" s="300">
        <v>0</v>
      </c>
      <c r="H61" s="142">
        <v>45000</v>
      </c>
    </row>
    <row r="62" spans="1:8" s="2" customFormat="1" ht="15.75">
      <c r="A62" s="135"/>
      <c r="B62" s="7"/>
      <c r="C62" s="7"/>
      <c r="D62" s="7"/>
      <c r="E62" s="7"/>
      <c r="F62" s="137"/>
      <c r="G62" s="300"/>
      <c r="H62" s="142"/>
    </row>
    <row r="63" spans="1:8" s="2" customFormat="1" ht="15.75">
      <c r="A63" s="175" t="s">
        <v>234</v>
      </c>
      <c r="B63" s="178"/>
      <c r="C63" s="178"/>
      <c r="D63" s="178"/>
      <c r="E63" s="178"/>
      <c r="F63" s="179"/>
      <c r="G63" s="305">
        <f>SUM(G64)</f>
        <v>1400000</v>
      </c>
      <c r="H63" s="304">
        <f>SUM(H64)</f>
        <v>1400000</v>
      </c>
    </row>
    <row r="64" spans="1:8" s="2" customFormat="1" ht="15.75">
      <c r="A64" s="134" t="s">
        <v>190</v>
      </c>
      <c r="B64" s="40"/>
      <c r="C64" s="40" t="s">
        <v>189</v>
      </c>
      <c r="D64" s="40"/>
      <c r="E64" s="40"/>
      <c r="F64" s="137"/>
      <c r="G64" s="297">
        <f>SUM(G65)</f>
        <v>1400000</v>
      </c>
      <c r="H64" s="293">
        <f>SUM(H65)</f>
        <v>1400000</v>
      </c>
    </row>
    <row r="65" spans="1:8" s="2" customFormat="1" ht="15.75">
      <c r="A65" s="135"/>
      <c r="B65" s="7"/>
      <c r="C65" s="7" t="s">
        <v>235</v>
      </c>
      <c r="D65" s="7" t="s">
        <v>236</v>
      </c>
      <c r="E65" s="7"/>
      <c r="F65" s="137"/>
      <c r="G65" s="300">
        <v>1400000</v>
      </c>
      <c r="H65" s="142">
        <v>1400000</v>
      </c>
    </row>
    <row r="66" spans="1:8" s="2" customFormat="1" ht="15.75">
      <c r="A66" s="135"/>
      <c r="B66" s="7"/>
      <c r="C66" s="7"/>
      <c r="D66" s="7"/>
      <c r="E66" s="7"/>
      <c r="F66" s="137"/>
      <c r="G66" s="300"/>
      <c r="H66" s="142"/>
    </row>
    <row r="67" spans="1:8" s="2" customFormat="1" ht="15.75">
      <c r="A67" s="180" t="s">
        <v>147</v>
      </c>
      <c r="B67" s="181"/>
      <c r="C67" s="181"/>
      <c r="D67" s="181"/>
      <c r="E67" s="181"/>
      <c r="F67" s="182"/>
      <c r="G67" s="303">
        <f>SUM(G68+G78+G83)</f>
        <v>7398000</v>
      </c>
      <c r="H67" s="226">
        <f>SUM(H68+H78+H83)</f>
        <v>7533000</v>
      </c>
    </row>
    <row r="68" spans="1:8" s="2" customFormat="1" ht="15.75">
      <c r="A68" s="149" t="s">
        <v>21</v>
      </c>
      <c r="B68" s="150"/>
      <c r="C68" s="150" t="s">
        <v>8</v>
      </c>
      <c r="D68" s="150"/>
      <c r="E68" s="150"/>
      <c r="F68" s="152"/>
      <c r="G68" s="302">
        <f>SUM(G69+G75)</f>
        <v>3747000</v>
      </c>
      <c r="H68" s="169">
        <f>SUM(H69+H75)</f>
        <v>3747000</v>
      </c>
    </row>
    <row r="69" spans="1:8" s="2" customFormat="1" ht="15.75">
      <c r="A69" s="153"/>
      <c r="B69" s="154" t="s">
        <v>22</v>
      </c>
      <c r="C69" s="154"/>
      <c r="D69" s="154" t="s">
        <v>23</v>
      </c>
      <c r="E69" s="154"/>
      <c r="F69" s="152">
        <v>2</v>
      </c>
      <c r="G69" s="301">
        <f>SUM(G70+G72+G74)</f>
        <v>3667000</v>
      </c>
      <c r="H69" s="160">
        <f>SUM(H70+H72+H74)</f>
        <v>3667000</v>
      </c>
    </row>
    <row r="70" spans="1:8" s="2" customFormat="1" ht="15.75">
      <c r="A70" s="153"/>
      <c r="B70" s="154"/>
      <c r="C70" s="154" t="s">
        <v>24</v>
      </c>
      <c r="D70" s="154" t="s">
        <v>25</v>
      </c>
      <c r="E70" s="154"/>
      <c r="F70" s="152"/>
      <c r="G70" s="301">
        <f>SUM(G71)</f>
        <v>3100000</v>
      </c>
      <c r="H70" s="160">
        <f>SUM(H71)</f>
        <v>3100000</v>
      </c>
    </row>
    <row r="71" spans="1:8" s="2" customFormat="1" ht="15.75">
      <c r="A71" s="153"/>
      <c r="B71" s="154"/>
      <c r="C71" s="154"/>
      <c r="D71" s="154" t="s">
        <v>145</v>
      </c>
      <c r="E71" s="154"/>
      <c r="F71" s="152"/>
      <c r="G71" s="300">
        <v>3100000</v>
      </c>
      <c r="H71" s="142">
        <v>3100000</v>
      </c>
    </row>
    <row r="72" spans="1:8" s="2" customFormat="1" ht="15.75">
      <c r="A72" s="153"/>
      <c r="B72" s="154"/>
      <c r="C72" s="154" t="s">
        <v>171</v>
      </c>
      <c r="D72" s="154" t="s">
        <v>172</v>
      </c>
      <c r="E72" s="154"/>
      <c r="F72" s="152"/>
      <c r="G72" s="301">
        <f>SUM(G73)</f>
        <v>192000</v>
      </c>
      <c r="H72" s="160">
        <f>SUM(H73)</f>
        <v>192000</v>
      </c>
    </row>
    <row r="73" spans="1:8" s="2" customFormat="1" ht="15.75">
      <c r="A73" s="153"/>
      <c r="B73" s="154"/>
      <c r="C73" s="154"/>
      <c r="D73" s="154" t="s">
        <v>154</v>
      </c>
      <c r="E73" s="154"/>
      <c r="F73" s="152"/>
      <c r="G73" s="300">
        <v>192000</v>
      </c>
      <c r="H73" s="142">
        <v>192000</v>
      </c>
    </row>
    <row r="74" spans="1:8" s="2" customFormat="1" ht="15.75">
      <c r="A74" s="153"/>
      <c r="B74" s="154"/>
      <c r="C74" s="154" t="s">
        <v>265</v>
      </c>
      <c r="D74" s="154" t="s">
        <v>266</v>
      </c>
      <c r="E74" s="154"/>
      <c r="F74" s="152"/>
      <c r="G74" s="300">
        <v>375000</v>
      </c>
      <c r="H74" s="142">
        <v>375000</v>
      </c>
    </row>
    <row r="75" spans="1:8" s="2" customFormat="1" ht="15.75">
      <c r="A75" s="153"/>
      <c r="B75" s="154" t="s">
        <v>26</v>
      </c>
      <c r="C75" s="154"/>
      <c r="D75" s="154" t="s">
        <v>2</v>
      </c>
      <c r="E75" s="154"/>
      <c r="F75" s="152"/>
      <c r="G75" s="301">
        <f>SUM(G76)</f>
        <v>80000</v>
      </c>
      <c r="H75" s="160">
        <f>SUM(H76)</f>
        <v>80000</v>
      </c>
    </row>
    <row r="76" spans="1:8" s="2" customFormat="1" ht="15.75">
      <c r="A76" s="153"/>
      <c r="B76" s="154"/>
      <c r="C76" s="154" t="s">
        <v>29</v>
      </c>
      <c r="D76" s="154" t="s">
        <v>30</v>
      </c>
      <c r="E76" s="154"/>
      <c r="F76" s="152"/>
      <c r="G76" s="300">
        <f>SUM(G77)</f>
        <v>80000</v>
      </c>
      <c r="H76" s="142">
        <f>SUM(H77)</f>
        <v>80000</v>
      </c>
    </row>
    <row r="77" spans="1:8" s="2" customFormat="1" ht="15.75">
      <c r="A77" s="153"/>
      <c r="B77" s="154"/>
      <c r="C77" s="154"/>
      <c r="D77" s="154"/>
      <c r="E77" s="154" t="s">
        <v>27</v>
      </c>
      <c r="F77" s="152"/>
      <c r="G77" s="300">
        <v>80000</v>
      </c>
      <c r="H77" s="142">
        <v>80000</v>
      </c>
    </row>
    <row r="78" spans="1:8" s="2" customFormat="1" ht="15.75" customHeight="1">
      <c r="A78" s="149" t="s">
        <v>31</v>
      </c>
      <c r="B78" s="150"/>
      <c r="C78" s="150" t="s">
        <v>32</v>
      </c>
      <c r="D78" s="49"/>
      <c r="E78" s="49"/>
      <c r="F78" s="163"/>
      <c r="G78" s="302">
        <f>SUM(G79:G82)</f>
        <v>1026000</v>
      </c>
      <c r="H78" s="169">
        <f>SUM(H79:H82)</f>
        <v>1111000</v>
      </c>
    </row>
    <row r="79" spans="1:8" s="2" customFormat="1" ht="15.75">
      <c r="A79" s="153"/>
      <c r="B79" s="154"/>
      <c r="C79" s="154"/>
      <c r="D79" s="154" t="s">
        <v>15</v>
      </c>
      <c r="E79" s="154"/>
      <c r="F79" s="152"/>
      <c r="G79" s="300">
        <v>960000</v>
      </c>
      <c r="H79" s="142">
        <v>960000</v>
      </c>
    </row>
    <row r="80" spans="1:8" s="2" customFormat="1" ht="15.75">
      <c r="A80" s="153"/>
      <c r="B80" s="154"/>
      <c r="C80" s="154"/>
      <c r="D80" s="154" t="s">
        <v>35</v>
      </c>
      <c r="E80" s="154"/>
      <c r="F80" s="152"/>
      <c r="G80" s="300">
        <v>32000</v>
      </c>
      <c r="H80" s="142">
        <v>32000</v>
      </c>
    </row>
    <row r="81" spans="1:8" s="2" customFormat="1" ht="15.75">
      <c r="A81" s="153"/>
      <c r="B81" s="154"/>
      <c r="C81" s="154"/>
      <c r="D81" s="154" t="s">
        <v>307</v>
      </c>
      <c r="E81" s="154"/>
      <c r="F81" s="152"/>
      <c r="G81" s="300">
        <v>0</v>
      </c>
      <c r="H81" s="142">
        <v>85000</v>
      </c>
    </row>
    <row r="82" spans="1:8" s="2" customFormat="1" ht="15.75">
      <c r="A82" s="153"/>
      <c r="B82" s="154"/>
      <c r="C82" s="154"/>
      <c r="D82" s="154" t="s">
        <v>212</v>
      </c>
      <c r="E82" s="154"/>
      <c r="F82" s="152"/>
      <c r="G82" s="300">
        <v>34000</v>
      </c>
      <c r="H82" s="142">
        <v>34000</v>
      </c>
    </row>
    <row r="83" spans="1:8" s="2" customFormat="1" ht="14.25" customHeight="1">
      <c r="A83" s="149" t="s">
        <v>33</v>
      </c>
      <c r="B83" s="150"/>
      <c r="C83" s="150" t="s">
        <v>34</v>
      </c>
      <c r="D83" s="150"/>
      <c r="E83" s="150"/>
      <c r="F83" s="152"/>
      <c r="G83" s="302">
        <f>SUM(G84+G90+G99)</f>
        <v>2625000</v>
      </c>
      <c r="H83" s="169">
        <f>SUM(H84+H90+H99)</f>
        <v>2675000</v>
      </c>
    </row>
    <row r="84" spans="1:8" s="37" customFormat="1" ht="15.75">
      <c r="A84" s="153"/>
      <c r="B84" s="154" t="s">
        <v>36</v>
      </c>
      <c r="C84" s="154"/>
      <c r="D84" s="154" t="s">
        <v>3</v>
      </c>
      <c r="E84" s="22"/>
      <c r="F84" s="159"/>
      <c r="G84" s="301">
        <f>SUM(G85+G86)</f>
        <v>550000</v>
      </c>
      <c r="H84" s="160">
        <f>SUM(H85+H86)</f>
        <v>865000</v>
      </c>
    </row>
    <row r="85" spans="1:8" s="37" customFormat="1" ht="15.75">
      <c r="A85" s="153"/>
      <c r="B85" s="154"/>
      <c r="C85" s="154" t="s">
        <v>37</v>
      </c>
      <c r="D85" s="154" t="s">
        <v>313</v>
      </c>
      <c r="E85" s="22"/>
      <c r="F85" s="159"/>
      <c r="G85" s="301">
        <v>0</v>
      </c>
      <c r="H85" s="160">
        <v>15000</v>
      </c>
    </row>
    <row r="86" spans="1:8" s="2" customFormat="1" ht="15.75">
      <c r="A86" s="153"/>
      <c r="B86" s="154"/>
      <c r="C86" s="154" t="s">
        <v>39</v>
      </c>
      <c r="D86" s="154" t="s">
        <v>40</v>
      </c>
      <c r="E86" s="154"/>
      <c r="F86" s="152"/>
      <c r="G86" s="301">
        <f>SUM(G87:G89)</f>
        <v>550000</v>
      </c>
      <c r="H86" s="160">
        <f>SUM(H87:H89)</f>
        <v>850000</v>
      </c>
    </row>
    <row r="87" spans="1:8" s="2" customFormat="1" ht="15.75">
      <c r="A87" s="149"/>
      <c r="B87" s="150"/>
      <c r="C87" s="150"/>
      <c r="D87" s="150"/>
      <c r="E87" s="154" t="s">
        <v>42</v>
      </c>
      <c r="F87" s="152"/>
      <c r="G87" s="300">
        <v>300000</v>
      </c>
      <c r="H87" s="142">
        <v>400000</v>
      </c>
    </row>
    <row r="88" spans="1:8" s="2" customFormat="1" ht="15.75">
      <c r="A88" s="149"/>
      <c r="B88" s="150"/>
      <c r="C88" s="150"/>
      <c r="D88" s="150"/>
      <c r="E88" s="154" t="s">
        <v>213</v>
      </c>
      <c r="F88" s="152"/>
      <c r="G88" s="300">
        <v>50000</v>
      </c>
      <c r="H88" s="142">
        <v>50000</v>
      </c>
    </row>
    <row r="89" spans="1:8" s="2" customFormat="1" ht="15.75">
      <c r="A89" s="149"/>
      <c r="B89" s="150"/>
      <c r="C89" s="150"/>
      <c r="D89" s="150"/>
      <c r="E89" s="154" t="s">
        <v>12</v>
      </c>
      <c r="F89" s="152"/>
      <c r="G89" s="300">
        <v>200000</v>
      </c>
      <c r="H89" s="142">
        <v>400000</v>
      </c>
    </row>
    <row r="90" spans="1:8" s="37" customFormat="1" ht="15.75">
      <c r="A90" s="153"/>
      <c r="B90" s="154" t="s">
        <v>49</v>
      </c>
      <c r="C90" s="154"/>
      <c r="D90" s="154" t="s">
        <v>50</v>
      </c>
      <c r="E90" s="154"/>
      <c r="F90" s="152"/>
      <c r="G90" s="301">
        <f>SUM(G91+G94+G95)</f>
        <v>1665000</v>
      </c>
      <c r="H90" s="160">
        <f>SUM(H91+H94+H95)</f>
        <v>1400000</v>
      </c>
    </row>
    <row r="91" spans="1:8" s="2" customFormat="1" ht="15.75">
      <c r="A91" s="153"/>
      <c r="B91" s="154"/>
      <c r="C91" s="154" t="s">
        <v>51</v>
      </c>
      <c r="D91" s="154" t="s">
        <v>52</v>
      </c>
      <c r="E91" s="154"/>
      <c r="F91" s="152"/>
      <c r="G91" s="300">
        <f>SUM(G92:G93)</f>
        <v>920000</v>
      </c>
      <c r="H91" s="142">
        <f>SUM(H92:H93)</f>
        <v>620000</v>
      </c>
    </row>
    <row r="92" spans="1:8" s="2" customFormat="1" ht="15.75">
      <c r="A92" s="153"/>
      <c r="B92" s="154"/>
      <c r="C92" s="154"/>
      <c r="D92" s="154"/>
      <c r="E92" s="154" t="s">
        <v>53</v>
      </c>
      <c r="F92" s="152"/>
      <c r="G92" s="300">
        <v>900000</v>
      </c>
      <c r="H92" s="142">
        <v>600000</v>
      </c>
    </row>
    <row r="93" spans="1:8" s="2" customFormat="1" ht="15.75">
      <c r="A93" s="153"/>
      <c r="B93" s="154"/>
      <c r="C93" s="154"/>
      <c r="D93" s="154"/>
      <c r="E93" s="154" t="s">
        <v>5</v>
      </c>
      <c r="F93" s="152"/>
      <c r="G93" s="300">
        <v>20000</v>
      </c>
      <c r="H93" s="142">
        <v>20000</v>
      </c>
    </row>
    <row r="94" spans="1:8" s="2" customFormat="1" ht="15.75">
      <c r="A94" s="153"/>
      <c r="B94" s="154"/>
      <c r="C94" s="154" t="s">
        <v>55</v>
      </c>
      <c r="D94" s="154" t="s">
        <v>6</v>
      </c>
      <c r="E94" s="154"/>
      <c r="F94" s="152"/>
      <c r="G94" s="300">
        <v>50000</v>
      </c>
      <c r="H94" s="142">
        <v>85000</v>
      </c>
    </row>
    <row r="95" spans="1:8" s="2" customFormat="1" ht="15.75">
      <c r="A95" s="153"/>
      <c r="B95" s="154"/>
      <c r="C95" s="154" t="s">
        <v>56</v>
      </c>
      <c r="D95" s="154" t="s">
        <v>57</v>
      </c>
      <c r="E95" s="154"/>
      <c r="F95" s="152"/>
      <c r="G95" s="301">
        <f>SUM(G96:G98)</f>
        <v>695000</v>
      </c>
      <c r="H95" s="160">
        <f>SUM(H96:H98)</f>
        <v>695000</v>
      </c>
    </row>
    <row r="96" spans="1:8" s="2" customFormat="1" ht="15.75">
      <c r="A96" s="153"/>
      <c r="B96" s="154"/>
      <c r="C96" s="154"/>
      <c r="D96" s="154"/>
      <c r="E96" s="154" t="s">
        <v>58</v>
      </c>
      <c r="F96" s="152"/>
      <c r="G96" s="300">
        <v>230000</v>
      </c>
      <c r="H96" s="142">
        <v>230000</v>
      </c>
    </row>
    <row r="97" spans="1:8" s="2" customFormat="1" ht="15.75">
      <c r="A97" s="153"/>
      <c r="B97" s="154"/>
      <c r="C97" s="154"/>
      <c r="D97" s="154"/>
      <c r="E97" s="154" t="s">
        <v>260</v>
      </c>
      <c r="F97" s="152"/>
      <c r="G97" s="300">
        <v>450000</v>
      </c>
      <c r="H97" s="142">
        <v>450000</v>
      </c>
    </row>
    <row r="98" spans="1:8" s="2" customFormat="1" ht="15.75">
      <c r="A98" s="153"/>
      <c r="B98" s="154"/>
      <c r="C98" s="154"/>
      <c r="D98" s="154"/>
      <c r="E98" s="154" t="s">
        <v>148</v>
      </c>
      <c r="F98" s="152"/>
      <c r="G98" s="300">
        <v>15000</v>
      </c>
      <c r="H98" s="142">
        <v>15000</v>
      </c>
    </row>
    <row r="99" spans="1:8" s="37" customFormat="1" ht="15.75">
      <c r="A99" s="153"/>
      <c r="B99" s="154" t="s">
        <v>60</v>
      </c>
      <c r="C99" s="154"/>
      <c r="D99" s="154" t="s">
        <v>61</v>
      </c>
      <c r="E99" s="154"/>
      <c r="F99" s="152"/>
      <c r="G99" s="301">
        <f>SUM(G100)</f>
        <v>410000</v>
      </c>
      <c r="H99" s="160">
        <f>SUM(H100)</f>
        <v>410000</v>
      </c>
    </row>
    <row r="100" spans="1:8" s="2" customFormat="1" ht="15.75">
      <c r="A100" s="153"/>
      <c r="B100" s="154"/>
      <c r="C100" s="154" t="s">
        <v>62</v>
      </c>
      <c r="D100" s="154" t="s">
        <v>63</v>
      </c>
      <c r="E100" s="154"/>
      <c r="F100" s="152"/>
      <c r="G100" s="300">
        <v>410000</v>
      </c>
      <c r="H100" s="142">
        <v>410000</v>
      </c>
    </row>
    <row r="101" spans="1:8" s="2" customFormat="1" ht="15.75">
      <c r="A101" s="153"/>
      <c r="B101" s="154"/>
      <c r="C101" s="154"/>
      <c r="D101" s="154"/>
      <c r="E101" s="154"/>
      <c r="F101" s="152"/>
      <c r="G101" s="300"/>
      <c r="H101" s="142"/>
    </row>
    <row r="102" spans="1:8" s="9" customFormat="1" ht="15.75">
      <c r="A102" s="180" t="s">
        <v>214</v>
      </c>
      <c r="B102" s="183"/>
      <c r="C102" s="183"/>
      <c r="D102" s="183"/>
      <c r="E102" s="183"/>
      <c r="F102" s="184"/>
      <c r="G102" s="303">
        <f>SUM(G103)</f>
        <v>1040000</v>
      </c>
      <c r="H102" s="226">
        <f>SUM(H103)</f>
        <v>1040000</v>
      </c>
    </row>
    <row r="103" spans="1:8" s="2" customFormat="1" ht="15.75">
      <c r="A103" s="149" t="s">
        <v>33</v>
      </c>
      <c r="B103" s="150"/>
      <c r="C103" s="150" t="s">
        <v>34</v>
      </c>
      <c r="D103" s="150"/>
      <c r="E103" s="150"/>
      <c r="F103" s="145"/>
      <c r="G103" s="302">
        <f>SUM(G107+G104)</f>
        <v>1040000</v>
      </c>
      <c r="H103" s="169">
        <f>SUM(H107+H104)</f>
        <v>1040000</v>
      </c>
    </row>
    <row r="104" spans="1:8" s="2" customFormat="1" ht="15.75">
      <c r="A104" s="149"/>
      <c r="B104" s="154" t="s">
        <v>49</v>
      </c>
      <c r="C104" s="154"/>
      <c r="D104" s="154" t="s">
        <v>50</v>
      </c>
      <c r="E104" s="154"/>
      <c r="F104" s="145"/>
      <c r="G104" s="301">
        <f>SUM(G105)</f>
        <v>660000</v>
      </c>
      <c r="H104" s="160">
        <f>SUM(H105)</f>
        <v>660000</v>
      </c>
    </row>
    <row r="105" spans="1:8" s="2" customFormat="1" ht="15.75">
      <c r="A105" s="149"/>
      <c r="B105" s="154"/>
      <c r="C105" s="154" t="s">
        <v>56</v>
      </c>
      <c r="D105" s="154" t="s">
        <v>57</v>
      </c>
      <c r="E105" s="154"/>
      <c r="F105" s="145"/>
      <c r="G105" s="301">
        <f>SUM(G106)</f>
        <v>660000</v>
      </c>
      <c r="H105" s="160">
        <f>SUM(H106)</f>
        <v>660000</v>
      </c>
    </row>
    <row r="106" spans="1:8" s="2" customFormat="1" ht="15.75">
      <c r="A106" s="149"/>
      <c r="B106" s="154"/>
      <c r="C106" s="154"/>
      <c r="D106" s="154"/>
      <c r="E106" s="154" t="s">
        <v>58</v>
      </c>
      <c r="F106" s="145"/>
      <c r="G106" s="300">
        <v>660000</v>
      </c>
      <c r="H106" s="142">
        <v>660000</v>
      </c>
    </row>
    <row r="107" spans="1:8" s="37" customFormat="1" ht="15.75">
      <c r="A107" s="153"/>
      <c r="B107" s="154" t="s">
        <v>60</v>
      </c>
      <c r="C107" s="154"/>
      <c r="D107" s="154" t="s">
        <v>61</v>
      </c>
      <c r="E107" s="154"/>
      <c r="F107" s="145"/>
      <c r="G107" s="301">
        <f>SUM(G108+G109)</f>
        <v>380000</v>
      </c>
      <c r="H107" s="160">
        <f>SUM(H108+H109)</f>
        <v>380000</v>
      </c>
    </row>
    <row r="108" spans="1:8" s="2" customFormat="1" ht="15.75">
      <c r="A108" s="153"/>
      <c r="B108" s="154"/>
      <c r="C108" s="154" t="s">
        <v>62</v>
      </c>
      <c r="D108" s="154" t="s">
        <v>63</v>
      </c>
      <c r="E108" s="154"/>
      <c r="F108" s="145"/>
      <c r="G108" s="300">
        <v>180000</v>
      </c>
      <c r="H108" s="142">
        <v>180000</v>
      </c>
    </row>
    <row r="109" spans="1:8" s="2" customFormat="1" ht="15.75">
      <c r="A109" s="153"/>
      <c r="B109" s="154"/>
      <c r="C109" s="154" t="s">
        <v>64</v>
      </c>
      <c r="D109" s="154" t="s">
        <v>65</v>
      </c>
      <c r="E109" s="154"/>
      <c r="F109" s="145"/>
      <c r="G109" s="300">
        <f>SUM(G110:G110)</f>
        <v>200000</v>
      </c>
      <c r="H109" s="142">
        <f>SUM(H110:H110)</f>
        <v>200000</v>
      </c>
    </row>
    <row r="110" spans="1:8" s="2" customFormat="1" ht="15.75">
      <c r="A110" s="153"/>
      <c r="B110" s="154"/>
      <c r="C110" s="154"/>
      <c r="D110" s="154" t="s">
        <v>66</v>
      </c>
      <c r="E110" s="154"/>
      <c r="F110" s="145"/>
      <c r="G110" s="300">
        <v>200000</v>
      </c>
      <c r="H110" s="142">
        <v>200000</v>
      </c>
    </row>
    <row r="111" spans="1:8" s="2" customFormat="1" ht="15.75">
      <c r="A111" s="147"/>
      <c r="B111" s="144"/>
      <c r="C111" s="144"/>
      <c r="D111" s="144"/>
      <c r="E111" s="144"/>
      <c r="F111" s="145"/>
      <c r="G111" s="300"/>
      <c r="H111" s="142"/>
    </row>
    <row r="112" spans="1:8" s="9" customFormat="1" ht="15.75">
      <c r="A112" s="180" t="s">
        <v>150</v>
      </c>
      <c r="B112" s="183"/>
      <c r="C112" s="183"/>
      <c r="D112" s="183"/>
      <c r="E112" s="183"/>
      <c r="F112" s="185"/>
      <c r="G112" s="303">
        <f>SUM(G113)</f>
        <v>40000</v>
      </c>
      <c r="H112" s="226">
        <f>SUM(H113)</f>
        <v>40000</v>
      </c>
    </row>
    <row r="113" spans="1:8" s="2" customFormat="1" ht="15.75">
      <c r="A113" s="149" t="s">
        <v>33</v>
      </c>
      <c r="B113" s="150"/>
      <c r="C113" s="150" t="s">
        <v>34</v>
      </c>
      <c r="D113" s="150"/>
      <c r="E113" s="150"/>
      <c r="F113" s="152"/>
      <c r="G113" s="302">
        <f>SUM(G114+G117+G121)</f>
        <v>40000</v>
      </c>
      <c r="H113" s="169">
        <f>SUM(H114+H117+H121)</f>
        <v>40000</v>
      </c>
    </row>
    <row r="114" spans="1:8" s="37" customFormat="1" ht="15.75">
      <c r="A114" s="153"/>
      <c r="B114" s="154" t="s">
        <v>36</v>
      </c>
      <c r="C114" s="154"/>
      <c r="D114" s="154" t="s">
        <v>3</v>
      </c>
      <c r="E114" s="22"/>
      <c r="F114" s="159"/>
      <c r="G114" s="301">
        <f>SUM(G115)</f>
        <v>10000</v>
      </c>
      <c r="H114" s="160">
        <f>SUM(H115)</f>
        <v>10000</v>
      </c>
    </row>
    <row r="115" spans="1:8" s="2" customFormat="1" ht="15.75">
      <c r="A115" s="153"/>
      <c r="B115" s="154"/>
      <c r="C115" s="154" t="s">
        <v>39</v>
      </c>
      <c r="D115" s="154" t="s">
        <v>40</v>
      </c>
      <c r="E115" s="154"/>
      <c r="F115" s="152"/>
      <c r="G115" s="300">
        <f>SUM(G116:G116)</f>
        <v>10000</v>
      </c>
      <c r="H115" s="142">
        <f>SUM(H116:H116)</f>
        <v>10000</v>
      </c>
    </row>
    <row r="116" spans="1:8" s="2" customFormat="1" ht="15.75">
      <c r="A116" s="149"/>
      <c r="B116" s="150"/>
      <c r="C116" s="150"/>
      <c r="D116" s="150"/>
      <c r="E116" s="154" t="s">
        <v>12</v>
      </c>
      <c r="F116" s="152"/>
      <c r="G116" s="300">
        <v>10000</v>
      </c>
      <c r="H116" s="142">
        <v>10000</v>
      </c>
    </row>
    <row r="117" spans="1:8" s="37" customFormat="1" ht="15.75">
      <c r="A117" s="153"/>
      <c r="B117" s="154" t="s">
        <v>49</v>
      </c>
      <c r="C117" s="154"/>
      <c r="D117" s="154" t="s">
        <v>50</v>
      </c>
      <c r="E117" s="154"/>
      <c r="F117" s="152"/>
      <c r="G117" s="301">
        <f>SUM(G118)</f>
        <v>20000</v>
      </c>
      <c r="H117" s="160">
        <f>SUM(H118)</f>
        <v>20000</v>
      </c>
    </row>
    <row r="118" spans="1:8" s="2" customFormat="1" ht="15.75">
      <c r="A118" s="153"/>
      <c r="B118" s="154"/>
      <c r="C118" s="154" t="s">
        <v>51</v>
      </c>
      <c r="D118" s="154" t="s">
        <v>52</v>
      </c>
      <c r="E118" s="154"/>
      <c r="F118" s="152"/>
      <c r="G118" s="300">
        <f>SUM(G119:G120)</f>
        <v>20000</v>
      </c>
      <c r="H118" s="142">
        <f>SUM(H119:H120)</f>
        <v>20000</v>
      </c>
    </row>
    <row r="119" spans="1:8" s="2" customFormat="1" ht="15.75">
      <c r="A119" s="153"/>
      <c r="B119" s="154"/>
      <c r="C119" s="154"/>
      <c r="D119" s="154"/>
      <c r="E119" s="154" t="s">
        <v>53</v>
      </c>
      <c r="F119" s="152"/>
      <c r="G119" s="300">
        <v>2000</v>
      </c>
      <c r="H119" s="142">
        <v>5000</v>
      </c>
    </row>
    <row r="120" spans="1:8" s="2" customFormat="1" ht="15.75">
      <c r="A120" s="153"/>
      <c r="B120" s="154"/>
      <c r="C120" s="154"/>
      <c r="D120" s="154"/>
      <c r="E120" s="154" t="s">
        <v>5</v>
      </c>
      <c r="F120" s="152"/>
      <c r="G120" s="300">
        <v>18000</v>
      </c>
      <c r="H120" s="142">
        <v>15000</v>
      </c>
    </row>
    <row r="121" spans="1:8" s="37" customFormat="1" ht="15.75">
      <c r="A121" s="153"/>
      <c r="B121" s="154" t="s">
        <v>60</v>
      </c>
      <c r="C121" s="154"/>
      <c r="D121" s="154" t="s">
        <v>61</v>
      </c>
      <c r="E121" s="154"/>
      <c r="F121" s="152"/>
      <c r="G121" s="301">
        <f>SUM(G122)</f>
        <v>10000</v>
      </c>
      <c r="H121" s="160">
        <f>SUM(H122)</f>
        <v>10000</v>
      </c>
    </row>
    <row r="122" spans="1:8" s="2" customFormat="1" ht="15.75">
      <c r="A122" s="153"/>
      <c r="B122" s="154"/>
      <c r="C122" s="154" t="s">
        <v>62</v>
      </c>
      <c r="D122" s="154" t="s">
        <v>63</v>
      </c>
      <c r="E122" s="154"/>
      <c r="F122" s="152"/>
      <c r="G122" s="300">
        <v>10000</v>
      </c>
      <c r="H122" s="142">
        <v>10000</v>
      </c>
    </row>
    <row r="123" spans="1:8" s="2" customFormat="1" ht="15.75">
      <c r="A123" s="153"/>
      <c r="B123" s="154"/>
      <c r="C123" s="154"/>
      <c r="D123" s="154"/>
      <c r="E123" s="154"/>
      <c r="F123" s="152"/>
      <c r="G123" s="300"/>
      <c r="H123" s="142"/>
    </row>
    <row r="124" spans="1:8" s="9" customFormat="1" ht="15.75">
      <c r="A124" s="180" t="s">
        <v>151</v>
      </c>
      <c r="B124" s="183"/>
      <c r="C124" s="183"/>
      <c r="D124" s="183"/>
      <c r="E124" s="183"/>
      <c r="F124" s="185"/>
      <c r="G124" s="303">
        <f>SUM(G125+G131+G135)</f>
        <v>17760000</v>
      </c>
      <c r="H124" s="226">
        <f>SUM(H125+H131+H135)</f>
        <v>17760000</v>
      </c>
    </row>
    <row r="125" spans="1:8" s="2" customFormat="1" ht="15.75">
      <c r="A125" s="149" t="s">
        <v>33</v>
      </c>
      <c r="B125" s="150"/>
      <c r="C125" s="150" t="s">
        <v>34</v>
      </c>
      <c r="D125" s="150"/>
      <c r="E125" s="150"/>
      <c r="F125" s="152"/>
      <c r="G125" s="302">
        <f>SUM(G126+G129)</f>
        <v>3560000</v>
      </c>
      <c r="H125" s="169">
        <f>SUM(H126+H129)</f>
        <v>3560000</v>
      </c>
    </row>
    <row r="126" spans="1:8" s="37" customFormat="1" ht="15.75">
      <c r="A126" s="153"/>
      <c r="B126" s="154" t="s">
        <v>49</v>
      </c>
      <c r="C126" s="154"/>
      <c r="D126" s="154" t="s">
        <v>50</v>
      </c>
      <c r="E126" s="154"/>
      <c r="F126" s="152"/>
      <c r="G126" s="301">
        <f>SUM(G127)</f>
        <v>2800000</v>
      </c>
      <c r="H126" s="160">
        <f>SUM(H127)</f>
        <v>2800000</v>
      </c>
    </row>
    <row r="127" spans="1:8" s="2" customFormat="1" ht="15.75">
      <c r="A127" s="153"/>
      <c r="B127" s="154"/>
      <c r="C127" s="154" t="s">
        <v>51</v>
      </c>
      <c r="D127" s="154" t="s">
        <v>52</v>
      </c>
      <c r="E127" s="154"/>
      <c r="F127" s="152"/>
      <c r="G127" s="300">
        <f>SUM(G128:G128)</f>
        <v>2800000</v>
      </c>
      <c r="H127" s="142">
        <f>SUM(H128:H128)</f>
        <v>2800000</v>
      </c>
    </row>
    <row r="128" spans="1:8" s="2" customFormat="1" ht="15.75">
      <c r="A128" s="153"/>
      <c r="B128" s="154"/>
      <c r="C128" s="154"/>
      <c r="D128" s="154"/>
      <c r="E128" s="154" t="s">
        <v>53</v>
      </c>
      <c r="F128" s="152"/>
      <c r="G128" s="300">
        <v>2800000</v>
      </c>
      <c r="H128" s="142">
        <v>2800000</v>
      </c>
    </row>
    <row r="129" spans="1:8" s="37" customFormat="1" ht="15.75">
      <c r="A129" s="153"/>
      <c r="B129" s="154" t="s">
        <v>60</v>
      </c>
      <c r="C129" s="154"/>
      <c r="D129" s="154" t="s">
        <v>61</v>
      </c>
      <c r="E129" s="154"/>
      <c r="F129" s="152"/>
      <c r="G129" s="301">
        <f>SUM(G130)</f>
        <v>760000</v>
      </c>
      <c r="H129" s="160">
        <f>SUM(H130)</f>
        <v>760000</v>
      </c>
    </row>
    <row r="130" spans="1:8" s="2" customFormat="1" ht="15.75">
      <c r="A130" s="153"/>
      <c r="B130" s="154"/>
      <c r="C130" s="154" t="s">
        <v>62</v>
      </c>
      <c r="D130" s="154" t="s">
        <v>63</v>
      </c>
      <c r="E130" s="154"/>
      <c r="F130" s="152"/>
      <c r="G130" s="300">
        <v>760000</v>
      </c>
      <c r="H130" s="142">
        <v>760000</v>
      </c>
    </row>
    <row r="131" spans="1:8" s="2" customFormat="1" ht="15.75">
      <c r="A131" s="149" t="s">
        <v>83</v>
      </c>
      <c r="B131" s="150"/>
      <c r="C131" s="150" t="s">
        <v>84</v>
      </c>
      <c r="D131" s="150"/>
      <c r="E131" s="150"/>
      <c r="F131" s="152"/>
      <c r="G131" s="302">
        <f>SUM(G132+G134)</f>
        <v>200000</v>
      </c>
      <c r="H131" s="169">
        <f>SUM(H132+H134)</f>
        <v>200000</v>
      </c>
    </row>
    <row r="132" spans="1:8" s="2" customFormat="1" ht="15.75">
      <c r="A132" s="153"/>
      <c r="B132" s="154" t="s">
        <v>85</v>
      </c>
      <c r="C132" s="154"/>
      <c r="D132" s="154" t="s">
        <v>86</v>
      </c>
      <c r="E132" s="154"/>
      <c r="F132" s="152"/>
      <c r="G132" s="300">
        <f>SUM(G133)</f>
        <v>157000</v>
      </c>
      <c r="H132" s="142">
        <f>SUM(H133)</f>
        <v>157000</v>
      </c>
    </row>
    <row r="133" spans="1:8" s="2" customFormat="1" ht="15.75">
      <c r="A133" s="153"/>
      <c r="B133" s="154"/>
      <c r="C133" s="154"/>
      <c r="D133" s="154"/>
      <c r="E133" s="154" t="s">
        <v>273</v>
      </c>
      <c r="F133" s="152"/>
      <c r="G133" s="300">
        <v>157000</v>
      </c>
      <c r="H133" s="142">
        <v>157000</v>
      </c>
    </row>
    <row r="134" spans="1:8" s="2" customFormat="1" ht="15.75">
      <c r="A134" s="153"/>
      <c r="B134" s="154" t="s">
        <v>87</v>
      </c>
      <c r="C134" s="154"/>
      <c r="D134" s="154" t="s">
        <v>88</v>
      </c>
      <c r="E134" s="154"/>
      <c r="F134" s="152"/>
      <c r="G134" s="300">
        <v>43000</v>
      </c>
      <c r="H134" s="142">
        <v>43000</v>
      </c>
    </row>
    <row r="135" spans="1:8" s="2" customFormat="1" ht="15.75">
      <c r="A135" s="149" t="s">
        <v>89</v>
      </c>
      <c r="B135" s="150"/>
      <c r="C135" s="150" t="s">
        <v>90</v>
      </c>
      <c r="D135" s="150"/>
      <c r="E135" s="150"/>
      <c r="F135" s="151"/>
      <c r="G135" s="302">
        <f>SUM(G136+G138)</f>
        <v>14000000</v>
      </c>
      <c r="H135" s="169">
        <f>SUM(H136+H138)</f>
        <v>14000000</v>
      </c>
    </row>
    <row r="136" spans="1:8" s="2" customFormat="1" ht="15.75">
      <c r="A136" s="153"/>
      <c r="B136" s="154" t="s">
        <v>253</v>
      </c>
      <c r="C136" s="154"/>
      <c r="D136" s="154" t="s">
        <v>254</v>
      </c>
      <c r="E136" s="154"/>
      <c r="F136" s="152"/>
      <c r="G136" s="300">
        <f>SUM(G137)</f>
        <v>11024000</v>
      </c>
      <c r="H136" s="142">
        <f>SUM(H137)</f>
        <v>11024000</v>
      </c>
    </row>
    <row r="137" spans="1:8" s="2" customFormat="1" ht="15.75">
      <c r="A137" s="153"/>
      <c r="B137" s="154"/>
      <c r="C137" s="154"/>
      <c r="D137" s="154"/>
      <c r="E137" s="154" t="s">
        <v>272</v>
      </c>
      <c r="F137" s="152"/>
      <c r="G137" s="300">
        <v>11024000</v>
      </c>
      <c r="H137" s="142">
        <v>11024000</v>
      </c>
    </row>
    <row r="138" spans="1:8" s="2" customFormat="1" ht="15.75">
      <c r="A138" s="153"/>
      <c r="B138" s="154" t="s">
        <v>255</v>
      </c>
      <c r="C138" s="154"/>
      <c r="D138" s="154" t="s">
        <v>274</v>
      </c>
      <c r="E138" s="154"/>
      <c r="F138" s="152"/>
      <c r="G138" s="300">
        <v>2976000</v>
      </c>
      <c r="H138" s="142">
        <v>2976000</v>
      </c>
    </row>
    <row r="139" spans="1:8" s="9" customFormat="1" ht="15.75">
      <c r="A139" s="143"/>
      <c r="B139" s="146"/>
      <c r="C139" s="146"/>
      <c r="D139" s="146"/>
      <c r="E139" s="146"/>
      <c r="F139" s="148"/>
      <c r="G139" s="306"/>
      <c r="H139" s="276"/>
    </row>
    <row r="140" spans="1:8" s="9" customFormat="1" ht="15.75">
      <c r="A140" s="180" t="s">
        <v>152</v>
      </c>
      <c r="B140" s="183"/>
      <c r="C140" s="183"/>
      <c r="D140" s="183"/>
      <c r="E140" s="183"/>
      <c r="F140" s="185"/>
      <c r="G140" s="303">
        <f>SUM(G141+G147+G150+G154)</f>
        <v>598000</v>
      </c>
      <c r="H140" s="226">
        <f>SUM(H141+H147+H150+H154)</f>
        <v>598000</v>
      </c>
    </row>
    <row r="141" spans="1:8" s="2" customFormat="1" ht="15.75">
      <c r="A141" s="149" t="s">
        <v>33</v>
      </c>
      <c r="B141" s="150"/>
      <c r="C141" s="150" t="s">
        <v>34</v>
      </c>
      <c r="D141" s="150"/>
      <c r="E141" s="150"/>
      <c r="F141" s="152"/>
      <c r="G141" s="302">
        <f>SUM(G142+G145)</f>
        <v>7000</v>
      </c>
      <c r="H141" s="169">
        <f>SUM(H142+H145)</f>
        <v>7000</v>
      </c>
    </row>
    <row r="142" spans="1:10" s="37" customFormat="1" ht="15.75">
      <c r="A142" s="153"/>
      <c r="B142" s="154" t="s">
        <v>36</v>
      </c>
      <c r="C142" s="154"/>
      <c r="D142" s="154" t="s">
        <v>3</v>
      </c>
      <c r="E142" s="22"/>
      <c r="F142" s="159"/>
      <c r="G142" s="300">
        <f>SUM(G143)</f>
        <v>5000</v>
      </c>
      <c r="H142" s="142">
        <f>SUM(H143)</f>
        <v>5000</v>
      </c>
      <c r="I142" s="89"/>
      <c r="J142" s="318"/>
    </row>
    <row r="143" spans="1:8" s="2" customFormat="1" ht="15.75">
      <c r="A143" s="153"/>
      <c r="B143" s="154"/>
      <c r="C143" s="154" t="s">
        <v>39</v>
      </c>
      <c r="D143" s="154" t="s">
        <v>40</v>
      </c>
      <c r="E143" s="154"/>
      <c r="F143" s="152"/>
      <c r="G143" s="300">
        <f>SUM(G144:G144)</f>
        <v>5000</v>
      </c>
      <c r="H143" s="142">
        <f>SUM(H144:H144)</f>
        <v>5000</v>
      </c>
    </row>
    <row r="144" spans="1:8" s="2" customFormat="1" ht="15.75">
      <c r="A144" s="149"/>
      <c r="B144" s="150"/>
      <c r="C144" s="150"/>
      <c r="D144" s="150"/>
      <c r="E144" s="154" t="s">
        <v>12</v>
      </c>
      <c r="F144" s="152"/>
      <c r="G144" s="300">
        <v>5000</v>
      </c>
      <c r="H144" s="142">
        <v>5000</v>
      </c>
    </row>
    <row r="145" spans="1:8" s="37" customFormat="1" ht="15.75">
      <c r="A145" s="153"/>
      <c r="B145" s="154" t="s">
        <v>60</v>
      </c>
      <c r="C145" s="154"/>
      <c r="D145" s="154" t="s">
        <v>61</v>
      </c>
      <c r="E145" s="154"/>
      <c r="F145" s="152"/>
      <c r="G145" s="300">
        <f>SUM(G146)</f>
        <v>2000</v>
      </c>
      <c r="H145" s="142">
        <f>SUM(H146)</f>
        <v>2000</v>
      </c>
    </row>
    <row r="146" spans="1:8" s="2" customFormat="1" ht="15.75">
      <c r="A146" s="153"/>
      <c r="B146" s="154"/>
      <c r="C146" s="154" t="s">
        <v>62</v>
      </c>
      <c r="D146" s="154" t="s">
        <v>63</v>
      </c>
      <c r="E146" s="154"/>
      <c r="F146" s="152"/>
      <c r="G146" s="300">
        <v>2000</v>
      </c>
      <c r="H146" s="142">
        <v>2000</v>
      </c>
    </row>
    <row r="147" spans="1:8" s="9" customFormat="1" ht="15.75">
      <c r="A147" s="149" t="s">
        <v>76</v>
      </c>
      <c r="B147" s="150"/>
      <c r="C147" s="150" t="s">
        <v>77</v>
      </c>
      <c r="D147" s="150"/>
      <c r="E147" s="150"/>
      <c r="F147" s="151"/>
      <c r="G147" s="302">
        <f>SUM(G148)</f>
        <v>65000</v>
      </c>
      <c r="H147" s="169">
        <f>SUM(H148)</f>
        <v>65000</v>
      </c>
    </row>
    <row r="148" spans="1:8" s="2" customFormat="1" ht="15.75">
      <c r="A148" s="153"/>
      <c r="B148" s="154"/>
      <c r="C148" s="154" t="s">
        <v>81</v>
      </c>
      <c r="D148" s="154" t="s">
        <v>80</v>
      </c>
      <c r="E148" s="154"/>
      <c r="F148" s="152"/>
      <c r="G148" s="301">
        <f>SUM(G149)</f>
        <v>65000</v>
      </c>
      <c r="H148" s="160">
        <f>SUM(H149)</f>
        <v>65000</v>
      </c>
    </row>
    <row r="149" spans="1:8" s="2" customFormat="1" ht="15.75">
      <c r="A149" s="153"/>
      <c r="B149" s="154"/>
      <c r="C149" s="154"/>
      <c r="D149" s="154"/>
      <c r="E149" s="154" t="s">
        <v>153</v>
      </c>
      <c r="F149" s="152"/>
      <c r="G149" s="300">
        <v>65000</v>
      </c>
      <c r="H149" s="142">
        <v>65000</v>
      </c>
    </row>
    <row r="150" spans="1:8" s="2" customFormat="1" ht="15.75">
      <c r="A150" s="149" t="s">
        <v>89</v>
      </c>
      <c r="B150" s="150"/>
      <c r="C150" s="150" t="s">
        <v>90</v>
      </c>
      <c r="D150" s="150"/>
      <c r="E150" s="150"/>
      <c r="F150" s="152"/>
      <c r="G150" s="302">
        <f>SUM(G151+G153)</f>
        <v>500000</v>
      </c>
      <c r="H150" s="169">
        <f>SUM(H151+H153)</f>
        <v>500000</v>
      </c>
    </row>
    <row r="151" spans="1:8" s="2" customFormat="1" ht="15.75">
      <c r="A151" s="153"/>
      <c r="B151" s="154" t="s">
        <v>253</v>
      </c>
      <c r="C151" s="154"/>
      <c r="D151" s="154" t="s">
        <v>254</v>
      </c>
      <c r="E151" s="154"/>
      <c r="F151" s="152"/>
      <c r="G151" s="300">
        <f>SUM(G152)</f>
        <v>394000</v>
      </c>
      <c r="H151" s="142">
        <f>SUM(H152)</f>
        <v>394000</v>
      </c>
    </row>
    <row r="152" spans="1:8" s="2" customFormat="1" ht="15.75">
      <c r="A152" s="153"/>
      <c r="B152" s="154"/>
      <c r="C152" s="154"/>
      <c r="D152" s="154"/>
      <c r="E152" s="154" t="s">
        <v>275</v>
      </c>
      <c r="F152" s="152"/>
      <c r="G152" s="300">
        <v>394000</v>
      </c>
      <c r="H152" s="142">
        <v>394000</v>
      </c>
    </row>
    <row r="153" spans="1:8" s="2" customFormat="1" ht="15.75">
      <c r="A153" s="153"/>
      <c r="B153" s="154" t="s">
        <v>255</v>
      </c>
      <c r="C153" s="154"/>
      <c r="D153" s="154" t="s">
        <v>274</v>
      </c>
      <c r="E153" s="154"/>
      <c r="F153" s="152"/>
      <c r="G153" s="300">
        <v>106000</v>
      </c>
      <c r="H153" s="142">
        <v>106000</v>
      </c>
    </row>
    <row r="154" spans="1:8" s="2" customFormat="1" ht="15.75">
      <c r="A154" s="149" t="s">
        <v>93</v>
      </c>
      <c r="B154" s="150"/>
      <c r="C154" s="150" t="s">
        <v>91</v>
      </c>
      <c r="D154" s="150"/>
      <c r="E154" s="150"/>
      <c r="F154" s="151"/>
      <c r="G154" s="302">
        <f>SUM(G155)</f>
        <v>26000</v>
      </c>
      <c r="H154" s="169">
        <f>SUM(H155)</f>
        <v>26000</v>
      </c>
    </row>
    <row r="155" spans="1:8" s="2" customFormat="1" ht="15.75">
      <c r="A155" s="153"/>
      <c r="B155" s="154" t="s">
        <v>277</v>
      </c>
      <c r="C155" s="154"/>
      <c r="D155" s="154" t="s">
        <v>92</v>
      </c>
      <c r="E155" s="154"/>
      <c r="F155" s="152"/>
      <c r="G155" s="300">
        <f>SUM(G156)</f>
        <v>26000</v>
      </c>
      <c r="H155" s="142">
        <f>SUM(H156)</f>
        <v>26000</v>
      </c>
    </row>
    <row r="156" spans="1:8" s="2" customFormat="1" ht="15.75">
      <c r="A156" s="153"/>
      <c r="B156" s="154"/>
      <c r="C156" s="154"/>
      <c r="D156" s="154"/>
      <c r="E156" s="154" t="s">
        <v>278</v>
      </c>
      <c r="F156" s="152"/>
      <c r="G156" s="300">
        <v>26000</v>
      </c>
      <c r="H156" s="142">
        <v>26000</v>
      </c>
    </row>
    <row r="157" spans="1:8" s="2" customFormat="1" ht="15.75">
      <c r="A157" s="153"/>
      <c r="B157" s="154"/>
      <c r="C157" s="154"/>
      <c r="D157" s="154"/>
      <c r="E157" s="154"/>
      <c r="F157" s="152"/>
      <c r="G157" s="300"/>
      <c r="H157" s="142"/>
    </row>
    <row r="158" spans="1:8" s="2" customFormat="1" ht="15.75">
      <c r="A158" s="180" t="s">
        <v>279</v>
      </c>
      <c r="B158" s="183"/>
      <c r="C158" s="183"/>
      <c r="D158" s="183"/>
      <c r="E158" s="183"/>
      <c r="F158" s="185"/>
      <c r="G158" s="303">
        <f aca="true" t="shared" si="0" ref="G158:H160">SUM(G159)</f>
        <v>135000</v>
      </c>
      <c r="H158" s="226">
        <f t="shared" si="0"/>
        <v>135000</v>
      </c>
    </row>
    <row r="159" spans="1:8" s="2" customFormat="1" ht="15.75">
      <c r="A159" s="149" t="s">
        <v>76</v>
      </c>
      <c r="B159" s="150"/>
      <c r="C159" s="150" t="s">
        <v>77</v>
      </c>
      <c r="D159" s="150"/>
      <c r="E159" s="150"/>
      <c r="F159" s="152"/>
      <c r="G159" s="302">
        <f t="shared" si="0"/>
        <v>135000</v>
      </c>
      <c r="H159" s="169">
        <f t="shared" si="0"/>
        <v>135000</v>
      </c>
    </row>
    <row r="160" spans="1:8" s="2" customFormat="1" ht="15.75">
      <c r="A160" s="153"/>
      <c r="B160" s="154"/>
      <c r="C160" s="154" t="s">
        <v>78</v>
      </c>
      <c r="D160" s="154" t="s">
        <v>79</v>
      </c>
      <c r="E160" s="154"/>
      <c r="F160" s="152"/>
      <c r="G160" s="300">
        <f t="shared" si="0"/>
        <v>135000</v>
      </c>
      <c r="H160" s="142">
        <f t="shared" si="0"/>
        <v>135000</v>
      </c>
    </row>
    <row r="161" spans="1:8" s="2" customFormat="1" ht="15.75">
      <c r="A161" s="153"/>
      <c r="B161" s="154"/>
      <c r="C161" s="154"/>
      <c r="D161" s="154"/>
      <c r="E161" s="154" t="s">
        <v>280</v>
      </c>
      <c r="F161" s="152"/>
      <c r="G161" s="300">
        <v>135000</v>
      </c>
      <c r="H161" s="142">
        <v>135000</v>
      </c>
    </row>
    <row r="162" spans="1:8" s="2" customFormat="1" ht="15.75">
      <c r="A162" s="147"/>
      <c r="B162" s="144"/>
      <c r="C162" s="144"/>
      <c r="D162" s="144"/>
      <c r="E162" s="144"/>
      <c r="F162" s="145"/>
      <c r="G162" s="300"/>
      <c r="H162" s="142"/>
    </row>
    <row r="163" spans="1:8" s="2" customFormat="1" ht="15.75">
      <c r="A163" s="180" t="s">
        <v>155</v>
      </c>
      <c r="B163" s="181"/>
      <c r="C163" s="181"/>
      <c r="D163" s="181"/>
      <c r="E163" s="181"/>
      <c r="F163" s="182"/>
      <c r="G163" s="303">
        <f>SUM(G164+G174)</f>
        <v>854000</v>
      </c>
      <c r="H163" s="226">
        <f>SUM(H164+H174)</f>
        <v>855000</v>
      </c>
    </row>
    <row r="164" spans="1:8" s="9" customFormat="1" ht="15.75">
      <c r="A164" s="149" t="s">
        <v>67</v>
      </c>
      <c r="B164" s="150"/>
      <c r="C164" s="150" t="s">
        <v>68</v>
      </c>
      <c r="D164" s="150"/>
      <c r="E164" s="150"/>
      <c r="F164" s="151"/>
      <c r="G164" s="302">
        <f>SUM(G165+G167)</f>
        <v>834000</v>
      </c>
      <c r="H164" s="169">
        <f>SUM(H165+H167)</f>
        <v>835000</v>
      </c>
    </row>
    <row r="165" spans="1:8" s="2" customFormat="1" ht="15.75">
      <c r="A165" s="153"/>
      <c r="B165" s="154" t="s">
        <v>69</v>
      </c>
      <c r="C165" s="154"/>
      <c r="D165" s="154" t="s">
        <v>70</v>
      </c>
      <c r="E165" s="154"/>
      <c r="F165" s="152"/>
      <c r="G165" s="300">
        <f>SUM(G166:G166)</f>
        <v>50000</v>
      </c>
      <c r="H165" s="142">
        <f>SUM(H166:H166)</f>
        <v>50000</v>
      </c>
    </row>
    <row r="166" spans="1:8" s="2" customFormat="1" ht="15.75">
      <c r="A166" s="153"/>
      <c r="B166" s="154"/>
      <c r="C166" s="154"/>
      <c r="D166" s="154"/>
      <c r="E166" s="154" t="s">
        <v>71</v>
      </c>
      <c r="F166" s="152"/>
      <c r="G166" s="300">
        <v>50000</v>
      </c>
      <c r="H166" s="142">
        <v>50000</v>
      </c>
    </row>
    <row r="167" spans="1:8" s="2" customFormat="1" ht="15.75">
      <c r="A167" s="153"/>
      <c r="B167" s="154" t="s">
        <v>72</v>
      </c>
      <c r="C167" s="154"/>
      <c r="D167" s="154" t="s">
        <v>73</v>
      </c>
      <c r="E167" s="154"/>
      <c r="F167" s="152"/>
      <c r="G167" s="301">
        <f>SUM(G168:G173)</f>
        <v>784000</v>
      </c>
      <c r="H167" s="160">
        <f>SUM(H168:H173)</f>
        <v>785000</v>
      </c>
    </row>
    <row r="168" spans="1:8" s="2" customFormat="1" ht="15.75">
      <c r="A168" s="153"/>
      <c r="B168" s="154"/>
      <c r="C168" s="154"/>
      <c r="D168" s="154"/>
      <c r="E168" s="154" t="s">
        <v>74</v>
      </c>
      <c r="F168" s="152"/>
      <c r="G168" s="300">
        <v>390000</v>
      </c>
      <c r="H168" s="142">
        <v>390000</v>
      </c>
    </row>
    <row r="169" spans="1:8" s="2" customFormat="1" ht="15.75">
      <c r="A169" s="153"/>
      <c r="B169" s="154"/>
      <c r="C169" s="154"/>
      <c r="D169" s="154"/>
      <c r="E169" s="154" t="s">
        <v>75</v>
      </c>
      <c r="F169" s="152"/>
      <c r="G169" s="300">
        <v>60000</v>
      </c>
      <c r="H169" s="142">
        <v>60000</v>
      </c>
    </row>
    <row r="170" spans="1:8" s="2" customFormat="1" ht="15.75">
      <c r="A170" s="153"/>
      <c r="B170" s="154"/>
      <c r="C170" s="154"/>
      <c r="D170" s="154"/>
      <c r="E170" s="154" t="s">
        <v>156</v>
      </c>
      <c r="F170" s="152"/>
      <c r="G170" s="300">
        <v>30000</v>
      </c>
      <c r="H170" s="142">
        <v>30000</v>
      </c>
    </row>
    <row r="171" spans="1:8" s="2" customFormat="1" ht="15.75">
      <c r="A171" s="153"/>
      <c r="B171" s="154"/>
      <c r="C171" s="154"/>
      <c r="D171" s="154"/>
      <c r="E171" s="154" t="s">
        <v>157</v>
      </c>
      <c r="F171" s="152"/>
      <c r="G171" s="300">
        <v>70000</v>
      </c>
      <c r="H171" s="142">
        <v>70000</v>
      </c>
    </row>
    <row r="172" spans="1:8" s="66" customFormat="1" ht="15.75">
      <c r="A172" s="165"/>
      <c r="B172" s="154"/>
      <c r="C172" s="154"/>
      <c r="D172" s="154"/>
      <c r="E172" s="154" t="s">
        <v>238</v>
      </c>
      <c r="F172" s="152"/>
      <c r="G172" s="301">
        <v>120000</v>
      </c>
      <c r="H172" s="160">
        <v>120000</v>
      </c>
    </row>
    <row r="173" spans="1:8" s="66" customFormat="1" ht="15.75">
      <c r="A173" s="165"/>
      <c r="B173" s="154"/>
      <c r="C173" s="154"/>
      <c r="D173" s="154"/>
      <c r="E173" s="154" t="s">
        <v>261</v>
      </c>
      <c r="F173" s="152"/>
      <c r="G173" s="301">
        <v>114000</v>
      </c>
      <c r="H173" s="160">
        <v>115000</v>
      </c>
    </row>
    <row r="174" spans="1:8" s="66" customFormat="1" ht="15.75">
      <c r="A174" s="149" t="s">
        <v>76</v>
      </c>
      <c r="B174" s="150"/>
      <c r="C174" s="150" t="s">
        <v>77</v>
      </c>
      <c r="D174" s="150"/>
      <c r="E174" s="150"/>
      <c r="F174" s="151"/>
      <c r="G174" s="302">
        <f>SUM(G175)</f>
        <v>20000</v>
      </c>
      <c r="H174" s="169">
        <f>SUM(H175)</f>
        <v>20000</v>
      </c>
    </row>
    <row r="175" spans="1:8" s="66" customFormat="1" ht="15.75">
      <c r="A175" s="153"/>
      <c r="B175" s="154"/>
      <c r="C175" s="154" t="s">
        <v>78</v>
      </c>
      <c r="D175" s="154" t="s">
        <v>194</v>
      </c>
      <c r="E175" s="154"/>
      <c r="F175" s="152"/>
      <c r="G175" s="301">
        <f>SUM(G176)</f>
        <v>20000</v>
      </c>
      <c r="H175" s="160">
        <f>SUM(H176)</f>
        <v>20000</v>
      </c>
    </row>
    <row r="176" spans="1:8" s="66" customFormat="1" ht="15.75">
      <c r="A176" s="153"/>
      <c r="B176" s="154"/>
      <c r="C176" s="154"/>
      <c r="D176" s="154"/>
      <c r="E176" s="154" t="s">
        <v>195</v>
      </c>
      <c r="F176" s="152"/>
      <c r="G176" s="301">
        <v>20000</v>
      </c>
      <c r="H176" s="160">
        <v>20000</v>
      </c>
    </row>
    <row r="177" spans="1:8" s="66" customFormat="1" ht="15.75">
      <c r="A177" s="147"/>
      <c r="B177" s="144"/>
      <c r="C177" s="144"/>
      <c r="D177" s="144"/>
      <c r="E177" s="144"/>
      <c r="F177" s="145"/>
      <c r="G177" s="307"/>
      <c r="H177" s="277"/>
    </row>
    <row r="178" spans="1:8" s="66" customFormat="1" ht="15.75">
      <c r="A178" s="175" t="s">
        <v>239</v>
      </c>
      <c r="B178" s="178"/>
      <c r="C178" s="178"/>
      <c r="D178" s="178"/>
      <c r="E178" s="178"/>
      <c r="F178" s="186"/>
      <c r="G178" s="303">
        <f>SUM(G179)</f>
        <v>98000</v>
      </c>
      <c r="H178" s="226">
        <f>SUM(H179)</f>
        <v>98000</v>
      </c>
    </row>
    <row r="179" spans="1:8" s="66" customFormat="1" ht="15.75">
      <c r="A179" s="134" t="s">
        <v>76</v>
      </c>
      <c r="B179" s="40"/>
      <c r="C179" s="40" t="s">
        <v>77</v>
      </c>
      <c r="D179" s="40"/>
      <c r="E179" s="40"/>
      <c r="F179" s="164"/>
      <c r="G179" s="302">
        <f>SUM(G180)</f>
        <v>98000</v>
      </c>
      <c r="H179" s="169">
        <f>SUM(H180)</f>
        <v>98000</v>
      </c>
    </row>
    <row r="180" spans="1:8" s="66" customFormat="1" ht="15.75">
      <c r="A180" s="134"/>
      <c r="B180" s="7"/>
      <c r="C180" s="7" t="s">
        <v>78</v>
      </c>
      <c r="D180" s="7" t="s">
        <v>79</v>
      </c>
      <c r="E180" s="7"/>
      <c r="F180" s="164"/>
      <c r="G180" s="301">
        <v>98000</v>
      </c>
      <c r="H180" s="160">
        <v>98000</v>
      </c>
    </row>
    <row r="181" spans="1:8" s="66" customFormat="1" ht="15.75">
      <c r="A181" s="368"/>
      <c r="B181" s="358"/>
      <c r="C181" s="358"/>
      <c r="D181" s="358"/>
      <c r="E181" s="358"/>
      <c r="F181" s="369"/>
      <c r="G181" s="307"/>
      <c r="H181" s="277"/>
    </row>
    <row r="182" spans="1:8" s="2" customFormat="1" ht="15.75">
      <c r="A182" s="180" t="s">
        <v>158</v>
      </c>
      <c r="B182" s="181"/>
      <c r="C182" s="181"/>
      <c r="D182" s="181"/>
      <c r="E182" s="181"/>
      <c r="F182" s="182"/>
      <c r="G182" s="303">
        <f>SUM(G183)</f>
        <v>1335000</v>
      </c>
      <c r="H182" s="226">
        <f>SUM(H183)</f>
        <v>1335000</v>
      </c>
    </row>
    <row r="183" spans="1:8" s="2" customFormat="1" ht="15.75">
      <c r="A183" s="149" t="s">
        <v>33</v>
      </c>
      <c r="B183" s="150"/>
      <c r="C183" s="150" t="s">
        <v>34</v>
      </c>
      <c r="D183" s="150"/>
      <c r="E183" s="150"/>
      <c r="F183" s="152"/>
      <c r="G183" s="302">
        <f>SUM(G184+G187)</f>
        <v>1335000</v>
      </c>
      <c r="H183" s="169">
        <f>SUM(H184+H187)</f>
        <v>1335000</v>
      </c>
    </row>
    <row r="184" spans="1:8" s="37" customFormat="1" ht="15.75">
      <c r="A184" s="153"/>
      <c r="B184" s="154" t="s">
        <v>36</v>
      </c>
      <c r="C184" s="154"/>
      <c r="D184" s="154" t="s">
        <v>3</v>
      </c>
      <c r="E184" s="22"/>
      <c r="F184" s="159"/>
      <c r="G184" s="300">
        <f>SUM(G185)</f>
        <v>480000</v>
      </c>
      <c r="H184" s="142">
        <f>SUM(H185)</f>
        <v>480000</v>
      </c>
    </row>
    <row r="185" spans="1:10" s="2" customFormat="1" ht="15.75">
      <c r="A185" s="153"/>
      <c r="B185" s="154"/>
      <c r="C185" s="154" t="s">
        <v>39</v>
      </c>
      <c r="D185" s="154" t="s">
        <v>40</v>
      </c>
      <c r="E185" s="154"/>
      <c r="F185" s="152"/>
      <c r="G185" s="300">
        <f>SUM(G186:G186)</f>
        <v>480000</v>
      </c>
      <c r="H185" s="142">
        <f>SUM(H186:H186)</f>
        <v>480000</v>
      </c>
      <c r="I185" s="89"/>
      <c r="J185" s="22"/>
    </row>
    <row r="186" spans="1:8" s="2" customFormat="1" ht="15.75">
      <c r="A186" s="149"/>
      <c r="B186" s="150"/>
      <c r="C186" s="150"/>
      <c r="D186" s="150"/>
      <c r="E186" s="154" t="s">
        <v>12</v>
      </c>
      <c r="F186" s="152"/>
      <c r="G186" s="300">
        <v>480000</v>
      </c>
      <c r="H186" s="142">
        <v>480000</v>
      </c>
    </row>
    <row r="187" spans="1:10" s="37" customFormat="1" ht="15.75">
      <c r="A187" s="153"/>
      <c r="B187" s="154" t="s">
        <v>49</v>
      </c>
      <c r="C187" s="154"/>
      <c r="D187" s="154" t="s">
        <v>50</v>
      </c>
      <c r="E187" s="154"/>
      <c r="F187" s="152"/>
      <c r="G187" s="300">
        <f>SUM(G188+G190)</f>
        <v>855000</v>
      </c>
      <c r="H187" s="142">
        <f>SUM(H188+H190)</f>
        <v>855000</v>
      </c>
      <c r="I187" s="89"/>
      <c r="J187" s="318"/>
    </row>
    <row r="188" spans="1:8" s="2" customFormat="1" ht="15.75">
      <c r="A188" s="153"/>
      <c r="B188" s="154"/>
      <c r="C188" s="154" t="s">
        <v>56</v>
      </c>
      <c r="D188" s="154" t="s">
        <v>57</v>
      </c>
      <c r="E188" s="154"/>
      <c r="F188" s="152"/>
      <c r="G188" s="300">
        <f>SUM(G189:G189)</f>
        <v>570000</v>
      </c>
      <c r="H188" s="142">
        <f>SUM(H189:H189)</f>
        <v>570000</v>
      </c>
    </row>
    <row r="189" spans="1:8" s="2" customFormat="1" ht="15.75">
      <c r="A189" s="153"/>
      <c r="B189" s="154"/>
      <c r="C189" s="154"/>
      <c r="D189" s="154"/>
      <c r="E189" s="154" t="s">
        <v>58</v>
      </c>
      <c r="F189" s="152"/>
      <c r="G189" s="300">
        <v>570000</v>
      </c>
      <c r="H189" s="142">
        <v>570000</v>
      </c>
    </row>
    <row r="190" spans="1:8" s="2" customFormat="1" ht="15.75">
      <c r="A190" s="153"/>
      <c r="B190" s="154"/>
      <c r="C190" s="154" t="s">
        <v>62</v>
      </c>
      <c r="D190" s="154" t="s">
        <v>63</v>
      </c>
      <c r="E190" s="154"/>
      <c r="F190" s="152"/>
      <c r="G190" s="300">
        <v>285000</v>
      </c>
      <c r="H190" s="142">
        <v>285000</v>
      </c>
    </row>
    <row r="191" spans="1:8" s="2" customFormat="1" ht="15.75">
      <c r="A191" s="147"/>
      <c r="B191" s="144"/>
      <c r="C191" s="144"/>
      <c r="D191" s="144"/>
      <c r="E191" s="144"/>
      <c r="F191" s="145"/>
      <c r="G191" s="300"/>
      <c r="H191" s="142"/>
    </row>
    <row r="192" spans="1:8" s="2" customFormat="1" ht="15.75">
      <c r="A192" s="180" t="s">
        <v>159</v>
      </c>
      <c r="B192" s="181"/>
      <c r="C192" s="181"/>
      <c r="D192" s="181"/>
      <c r="E192" s="181"/>
      <c r="F192" s="182"/>
      <c r="G192" s="303">
        <f>SUM(G193+G197+G199)</f>
        <v>1620000</v>
      </c>
      <c r="H192" s="226">
        <f>SUM(H193+H197+H199)</f>
        <v>1650000</v>
      </c>
    </row>
    <row r="193" spans="1:8" s="2" customFormat="1" ht="15.75">
      <c r="A193" s="149" t="s">
        <v>21</v>
      </c>
      <c r="B193" s="150"/>
      <c r="C193" s="150" t="s">
        <v>8</v>
      </c>
      <c r="D193" s="150"/>
      <c r="E193" s="150"/>
      <c r="F193" s="152"/>
      <c r="G193" s="302">
        <f aca="true" t="shared" si="1" ref="G193:H195">SUM(G194)</f>
        <v>515000</v>
      </c>
      <c r="H193" s="169">
        <f t="shared" si="1"/>
        <v>515000</v>
      </c>
    </row>
    <row r="194" spans="1:8" s="2" customFormat="1" ht="15.75">
      <c r="A194" s="153"/>
      <c r="B194" s="154" t="s">
        <v>26</v>
      </c>
      <c r="C194" s="154"/>
      <c r="D194" s="154" t="s">
        <v>2</v>
      </c>
      <c r="E194" s="154"/>
      <c r="F194" s="152"/>
      <c r="G194" s="301">
        <f t="shared" si="1"/>
        <v>515000</v>
      </c>
      <c r="H194" s="160">
        <f t="shared" si="1"/>
        <v>515000</v>
      </c>
    </row>
    <row r="195" spans="1:8" s="2" customFormat="1" ht="15.75">
      <c r="A195" s="153"/>
      <c r="B195" s="154"/>
      <c r="C195" s="154" t="s">
        <v>29</v>
      </c>
      <c r="D195" s="154" t="s">
        <v>30</v>
      </c>
      <c r="E195" s="154"/>
      <c r="F195" s="152"/>
      <c r="G195" s="300">
        <f t="shared" si="1"/>
        <v>515000</v>
      </c>
      <c r="H195" s="142">
        <f t="shared" si="1"/>
        <v>515000</v>
      </c>
    </row>
    <row r="196" spans="1:8" s="2" customFormat="1" ht="15.75">
      <c r="A196" s="153"/>
      <c r="B196" s="154"/>
      <c r="C196" s="154"/>
      <c r="D196" s="154" t="s">
        <v>226</v>
      </c>
      <c r="E196" s="154"/>
      <c r="F196" s="152"/>
      <c r="G196" s="300">
        <v>515000</v>
      </c>
      <c r="H196" s="142">
        <v>515000</v>
      </c>
    </row>
    <row r="197" spans="1:8" s="2" customFormat="1" ht="15.75" customHeight="1">
      <c r="A197" s="149" t="s">
        <v>31</v>
      </c>
      <c r="B197" s="150"/>
      <c r="C197" s="150" t="s">
        <v>32</v>
      </c>
      <c r="D197" s="49"/>
      <c r="E197" s="49"/>
      <c r="F197" s="163"/>
      <c r="G197" s="302">
        <f>SUM(G198)</f>
        <v>140000</v>
      </c>
      <c r="H197" s="169">
        <f>SUM(H198)</f>
        <v>140000</v>
      </c>
    </row>
    <row r="198" spans="1:8" s="2" customFormat="1" ht="15.75">
      <c r="A198" s="153"/>
      <c r="B198" s="154"/>
      <c r="C198" s="154"/>
      <c r="D198" s="154" t="s">
        <v>15</v>
      </c>
      <c r="E198" s="154"/>
      <c r="F198" s="152"/>
      <c r="G198" s="300">
        <v>140000</v>
      </c>
      <c r="H198" s="142">
        <v>140000</v>
      </c>
    </row>
    <row r="199" spans="1:8" s="2" customFormat="1" ht="15.75">
      <c r="A199" s="149" t="s">
        <v>33</v>
      </c>
      <c r="B199" s="150"/>
      <c r="C199" s="150" t="s">
        <v>34</v>
      </c>
      <c r="D199" s="150"/>
      <c r="E199" s="150"/>
      <c r="F199" s="152"/>
      <c r="G199" s="302">
        <f>SUM(G200+G212+G216+G206)</f>
        <v>965000</v>
      </c>
      <c r="H199" s="169">
        <f>SUM(H200+H212+H216+H206)</f>
        <v>995000</v>
      </c>
    </row>
    <row r="200" spans="1:9" s="37" customFormat="1" ht="15.75">
      <c r="A200" s="153"/>
      <c r="B200" s="154" t="s">
        <v>36</v>
      </c>
      <c r="C200" s="154"/>
      <c r="D200" s="154" t="s">
        <v>3</v>
      </c>
      <c r="E200" s="22"/>
      <c r="F200" s="159"/>
      <c r="G200" s="301">
        <f>SUM(G201+G203)</f>
        <v>70000</v>
      </c>
      <c r="H200" s="160">
        <f>SUM(H201+H203)</f>
        <v>70000</v>
      </c>
      <c r="I200" s="317"/>
    </row>
    <row r="201" spans="1:8" s="37" customFormat="1" ht="15.75">
      <c r="A201" s="153"/>
      <c r="B201" s="154"/>
      <c r="C201" s="154" t="s">
        <v>37</v>
      </c>
      <c r="D201" s="154" t="s">
        <v>38</v>
      </c>
      <c r="E201" s="22"/>
      <c r="F201" s="159"/>
      <c r="G201" s="300">
        <f>SUM(G202)</f>
        <v>10000</v>
      </c>
      <c r="H201" s="142">
        <f>SUM(H202)</f>
        <v>10000</v>
      </c>
    </row>
    <row r="202" spans="1:8" s="37" customFormat="1" ht="15.75">
      <c r="A202" s="153"/>
      <c r="B202" s="154"/>
      <c r="C202" s="154"/>
      <c r="D202" s="154"/>
      <c r="E202" s="22" t="s">
        <v>14</v>
      </c>
      <c r="F202" s="159"/>
      <c r="G202" s="308">
        <v>10000</v>
      </c>
      <c r="H202" s="275">
        <v>10000</v>
      </c>
    </row>
    <row r="203" spans="1:8" s="2" customFormat="1" ht="15.75">
      <c r="A203" s="153"/>
      <c r="B203" s="154"/>
      <c r="C203" s="154" t="s">
        <v>39</v>
      </c>
      <c r="D203" s="154" t="s">
        <v>40</v>
      </c>
      <c r="E203" s="154"/>
      <c r="F203" s="152"/>
      <c r="G203" s="301">
        <f>SUM(G204:G205)</f>
        <v>60000</v>
      </c>
      <c r="H203" s="160">
        <f>SUM(H204:H205)</f>
        <v>60000</v>
      </c>
    </row>
    <row r="204" spans="1:8" s="2" customFormat="1" ht="15.75">
      <c r="A204" s="149"/>
      <c r="B204" s="150"/>
      <c r="C204" s="150"/>
      <c r="D204" s="150"/>
      <c r="E204" s="154" t="s">
        <v>41</v>
      </c>
      <c r="F204" s="152"/>
      <c r="G204" s="300">
        <v>10000</v>
      </c>
      <c r="H204" s="142">
        <v>10000</v>
      </c>
    </row>
    <row r="205" spans="1:8" s="2" customFormat="1" ht="15.75">
      <c r="A205" s="149"/>
      <c r="B205" s="150"/>
      <c r="C205" s="150"/>
      <c r="D205" s="150"/>
      <c r="E205" s="154" t="s">
        <v>12</v>
      </c>
      <c r="F205" s="152"/>
      <c r="G205" s="300">
        <v>50000</v>
      </c>
      <c r="H205" s="142">
        <v>50000</v>
      </c>
    </row>
    <row r="206" spans="1:8" s="37" customFormat="1" ht="15.75">
      <c r="A206" s="153"/>
      <c r="B206" s="154" t="s">
        <v>43</v>
      </c>
      <c r="C206" s="154"/>
      <c r="D206" s="154" t="s">
        <v>44</v>
      </c>
      <c r="E206" s="154"/>
      <c r="F206" s="152"/>
      <c r="G206" s="301">
        <f>SUM(G207+G210)</f>
        <v>145000</v>
      </c>
      <c r="H206" s="160">
        <f>SUM(H207+H210)</f>
        <v>165000</v>
      </c>
    </row>
    <row r="207" spans="1:8" s="37" customFormat="1" ht="15.75">
      <c r="A207" s="153"/>
      <c r="B207" s="154"/>
      <c r="C207" s="154" t="s">
        <v>45</v>
      </c>
      <c r="D207" s="154" t="s">
        <v>215</v>
      </c>
      <c r="E207" s="154"/>
      <c r="F207" s="152"/>
      <c r="G207" s="300">
        <f>SUM(G208:G209)</f>
        <v>90000</v>
      </c>
      <c r="H207" s="142">
        <f>SUM(H208:H209)</f>
        <v>110000</v>
      </c>
    </row>
    <row r="208" spans="1:8" s="37" customFormat="1" ht="15.75">
      <c r="A208" s="153"/>
      <c r="B208" s="154"/>
      <c r="C208" s="154"/>
      <c r="D208" s="154"/>
      <c r="E208" s="154" t="s">
        <v>216</v>
      </c>
      <c r="F208" s="152"/>
      <c r="G208" s="308">
        <v>50000</v>
      </c>
      <c r="H208" s="275">
        <v>50000</v>
      </c>
    </row>
    <row r="209" spans="1:8" s="37" customFormat="1" ht="15.75">
      <c r="A209" s="153"/>
      <c r="B209" s="154"/>
      <c r="C209" s="154"/>
      <c r="D209" s="154"/>
      <c r="E209" s="154" t="s">
        <v>217</v>
      </c>
      <c r="F209" s="152"/>
      <c r="G209" s="308">
        <v>40000</v>
      </c>
      <c r="H209" s="275">
        <v>60000</v>
      </c>
    </row>
    <row r="210" spans="1:8" s="2" customFormat="1" ht="15.75">
      <c r="A210" s="153"/>
      <c r="B210" s="154"/>
      <c r="C210" s="154" t="s">
        <v>47</v>
      </c>
      <c r="D210" s="154" t="s">
        <v>48</v>
      </c>
      <c r="E210" s="154"/>
      <c r="F210" s="152"/>
      <c r="G210" s="300">
        <f>SUM(G211)</f>
        <v>55000</v>
      </c>
      <c r="H210" s="142">
        <f>SUM(H211)</f>
        <v>55000</v>
      </c>
    </row>
    <row r="211" spans="1:8" s="2" customFormat="1" ht="15.75">
      <c r="A211" s="153"/>
      <c r="B211" s="154"/>
      <c r="C211" s="154"/>
      <c r="D211" s="154"/>
      <c r="E211" s="154" t="s">
        <v>4</v>
      </c>
      <c r="F211" s="152"/>
      <c r="G211" s="89">
        <v>55000</v>
      </c>
      <c r="H211" s="300">
        <v>55000</v>
      </c>
    </row>
    <row r="212" spans="1:8" s="37" customFormat="1" ht="15.75">
      <c r="A212" s="153"/>
      <c r="B212" s="154" t="s">
        <v>49</v>
      </c>
      <c r="C212" s="154"/>
      <c r="D212" s="154" t="s">
        <v>50</v>
      </c>
      <c r="E212" s="154"/>
      <c r="F212" s="152"/>
      <c r="G212" s="309">
        <f>SUM(G213)</f>
        <v>550000</v>
      </c>
      <c r="H212" s="301">
        <f>SUM(H213)</f>
        <v>560000</v>
      </c>
    </row>
    <row r="213" spans="1:8" s="2" customFormat="1" ht="15.75">
      <c r="A213" s="153"/>
      <c r="B213" s="154"/>
      <c r="C213" s="154" t="s">
        <v>51</v>
      </c>
      <c r="D213" s="154" t="s">
        <v>52</v>
      </c>
      <c r="E213" s="154"/>
      <c r="F213" s="152"/>
      <c r="G213" s="310">
        <f>SUM(G214:G215)</f>
        <v>550000</v>
      </c>
      <c r="H213" s="300">
        <f>SUM(H214:H215)</f>
        <v>560000</v>
      </c>
    </row>
    <row r="214" spans="1:8" s="2" customFormat="1" ht="15.75">
      <c r="A214" s="153"/>
      <c r="B214" s="154"/>
      <c r="C214" s="154"/>
      <c r="D214" s="154"/>
      <c r="E214" s="154" t="s">
        <v>218</v>
      </c>
      <c r="F214" s="152"/>
      <c r="G214" s="89">
        <v>50000</v>
      </c>
      <c r="H214" s="300">
        <v>60000</v>
      </c>
    </row>
    <row r="215" spans="1:8" s="2" customFormat="1" ht="15.75">
      <c r="A215" s="153"/>
      <c r="B215" s="154"/>
      <c r="C215" s="154"/>
      <c r="D215" s="154"/>
      <c r="E215" s="154" t="s">
        <v>54</v>
      </c>
      <c r="F215" s="152"/>
      <c r="G215" s="89">
        <v>500000</v>
      </c>
      <c r="H215" s="300">
        <v>500000</v>
      </c>
    </row>
    <row r="216" spans="1:8" s="37" customFormat="1" ht="15.75">
      <c r="A216" s="153"/>
      <c r="B216" s="154" t="s">
        <v>60</v>
      </c>
      <c r="C216" s="154"/>
      <c r="D216" s="154" t="s">
        <v>61</v>
      </c>
      <c r="E216" s="154"/>
      <c r="F216" s="152"/>
      <c r="G216" s="309">
        <f>SUM(G217)</f>
        <v>200000</v>
      </c>
      <c r="H216" s="301">
        <f>SUM(H217)</f>
        <v>200000</v>
      </c>
    </row>
    <row r="217" spans="1:8" s="2" customFormat="1" ht="15.75">
      <c r="A217" s="153"/>
      <c r="B217" s="154"/>
      <c r="C217" s="154" t="s">
        <v>62</v>
      </c>
      <c r="D217" s="154" t="s">
        <v>63</v>
      </c>
      <c r="E217" s="154"/>
      <c r="F217" s="152"/>
      <c r="G217" s="89">
        <v>200000</v>
      </c>
      <c r="H217" s="300">
        <v>200000</v>
      </c>
    </row>
    <row r="218" spans="1:8" s="2" customFormat="1" ht="15.75">
      <c r="A218" s="149"/>
      <c r="B218" s="150"/>
      <c r="C218" s="154"/>
      <c r="D218" s="154"/>
      <c r="E218" s="154"/>
      <c r="F218" s="152"/>
      <c r="G218" s="89"/>
      <c r="H218" s="300"/>
    </row>
    <row r="219" spans="1:8" s="2" customFormat="1" ht="15.75">
      <c r="A219" s="180" t="s">
        <v>178</v>
      </c>
      <c r="B219" s="183"/>
      <c r="C219" s="181"/>
      <c r="D219" s="181"/>
      <c r="E219" s="181"/>
      <c r="F219" s="182"/>
      <c r="G219" s="311">
        <f>SUM(G220+G225+G228+G235)</f>
        <v>3400000</v>
      </c>
      <c r="H219" s="303">
        <f>SUM(H220+H225+H228+H235)</f>
        <v>4007000</v>
      </c>
    </row>
    <row r="220" spans="1:8" s="2" customFormat="1" ht="15.75">
      <c r="A220" s="149" t="s">
        <v>21</v>
      </c>
      <c r="B220" s="150"/>
      <c r="C220" s="150" t="s">
        <v>8</v>
      </c>
      <c r="D220" s="150"/>
      <c r="E220" s="150"/>
      <c r="F220" s="152">
        <v>3</v>
      </c>
      <c r="G220" s="312">
        <f>SUM(G221)</f>
        <v>3000000</v>
      </c>
      <c r="H220" s="302">
        <f>SUM(H221)</f>
        <v>3050000</v>
      </c>
    </row>
    <row r="221" spans="1:8" s="2" customFormat="1" ht="15.75">
      <c r="A221" s="153"/>
      <c r="B221" s="154" t="s">
        <v>22</v>
      </c>
      <c r="C221" s="154"/>
      <c r="D221" s="154" t="s">
        <v>23</v>
      </c>
      <c r="E221" s="154"/>
      <c r="F221" s="152"/>
      <c r="G221" s="300">
        <f>SUM(G222+G224)</f>
        <v>3000000</v>
      </c>
      <c r="H221" s="142">
        <f>SUM(H222+H224)</f>
        <v>3050000</v>
      </c>
    </row>
    <row r="222" spans="1:8" s="2" customFormat="1" ht="15.75">
      <c r="A222" s="153"/>
      <c r="B222" s="154"/>
      <c r="C222" s="154" t="s">
        <v>24</v>
      </c>
      <c r="D222" s="154" t="s">
        <v>25</v>
      </c>
      <c r="E222" s="154"/>
      <c r="F222" s="152"/>
      <c r="G222" s="300">
        <f>SUM(G223:G223)</f>
        <v>3000000</v>
      </c>
      <c r="H222" s="142">
        <f>SUM(H223:H223)</f>
        <v>3000000</v>
      </c>
    </row>
    <row r="223" spans="1:8" s="2" customFormat="1" ht="15.75">
      <c r="A223" s="153"/>
      <c r="B223" s="154"/>
      <c r="C223" s="154"/>
      <c r="D223" s="154" t="s">
        <v>145</v>
      </c>
      <c r="E223" s="154"/>
      <c r="F223" s="152"/>
      <c r="G223" s="300">
        <v>3000000</v>
      </c>
      <c r="H223" s="142">
        <v>3000000</v>
      </c>
    </row>
    <row r="224" spans="1:8" s="2" customFormat="1" ht="15.75">
      <c r="A224" s="153"/>
      <c r="B224" s="154"/>
      <c r="C224" s="154" t="s">
        <v>265</v>
      </c>
      <c r="D224" s="154" t="s">
        <v>266</v>
      </c>
      <c r="E224" s="154"/>
      <c r="F224" s="152"/>
      <c r="G224" s="300">
        <v>0</v>
      </c>
      <c r="H224" s="142">
        <v>50000</v>
      </c>
    </row>
    <row r="225" spans="1:8" s="2" customFormat="1" ht="15.75" customHeight="1">
      <c r="A225" s="149" t="s">
        <v>31</v>
      </c>
      <c r="B225" s="150"/>
      <c r="C225" s="150" t="s">
        <v>32</v>
      </c>
      <c r="D225" s="49"/>
      <c r="E225" s="49"/>
      <c r="F225" s="163"/>
      <c r="G225" s="302">
        <f>SUM(G226:G227)</f>
        <v>400000</v>
      </c>
      <c r="H225" s="169">
        <f>SUM(H226:H227)</f>
        <v>530000</v>
      </c>
    </row>
    <row r="226" spans="1:8" s="2" customFormat="1" ht="15.75">
      <c r="A226" s="153"/>
      <c r="B226" s="154"/>
      <c r="C226" s="154"/>
      <c r="D226" s="154" t="s">
        <v>15</v>
      </c>
      <c r="E226" s="154"/>
      <c r="F226" s="152"/>
      <c r="G226" s="300">
        <v>400000</v>
      </c>
      <c r="H226" s="142">
        <v>400000</v>
      </c>
    </row>
    <row r="227" spans="1:8" s="2" customFormat="1" ht="15.75">
      <c r="A227" s="153"/>
      <c r="B227" s="154"/>
      <c r="C227" s="154"/>
      <c r="D227" s="154" t="s">
        <v>307</v>
      </c>
      <c r="E227" s="154"/>
      <c r="F227" s="152"/>
      <c r="G227" s="300">
        <v>0</v>
      </c>
      <c r="H227" s="142">
        <v>130000</v>
      </c>
    </row>
    <row r="228" spans="1:8" s="2" customFormat="1" ht="15.75">
      <c r="A228" s="149" t="s">
        <v>33</v>
      </c>
      <c r="B228" s="150"/>
      <c r="C228" s="150" t="s">
        <v>34</v>
      </c>
      <c r="D228" s="150"/>
      <c r="E228" s="150"/>
      <c r="F228" s="152"/>
      <c r="G228" s="302">
        <f>SUM(G229+G233)</f>
        <v>0</v>
      </c>
      <c r="H228" s="169">
        <f>SUM(H229+H233)</f>
        <v>230000</v>
      </c>
    </row>
    <row r="229" spans="1:9" s="2" customFormat="1" ht="15.75">
      <c r="A229" s="153"/>
      <c r="B229" s="154" t="s">
        <v>36</v>
      </c>
      <c r="C229" s="154"/>
      <c r="D229" s="154" t="s">
        <v>3</v>
      </c>
      <c r="E229" s="22"/>
      <c r="F229" s="152"/>
      <c r="G229" s="300">
        <f>SUM(G230)</f>
        <v>0</v>
      </c>
      <c r="H229" s="142">
        <f>SUM(H230)</f>
        <v>180000</v>
      </c>
      <c r="I229" s="316"/>
    </row>
    <row r="230" spans="1:8" s="2" customFormat="1" ht="15.75">
      <c r="A230" s="153"/>
      <c r="B230" s="154"/>
      <c r="C230" s="154" t="s">
        <v>39</v>
      </c>
      <c r="D230" s="154" t="s">
        <v>40</v>
      </c>
      <c r="E230" s="154"/>
      <c r="F230" s="152"/>
      <c r="G230" s="300">
        <f>SUM(G231:G232)</f>
        <v>0</v>
      </c>
      <c r="H230" s="142">
        <f>SUM(H231:H232)</f>
        <v>180000</v>
      </c>
    </row>
    <row r="231" spans="1:8" s="2" customFormat="1" ht="15.75">
      <c r="A231" s="153"/>
      <c r="B231" s="154"/>
      <c r="C231" s="154"/>
      <c r="D231" s="154"/>
      <c r="E231" s="154" t="s">
        <v>308</v>
      </c>
      <c r="F231" s="152"/>
      <c r="G231" s="300">
        <v>0</v>
      </c>
      <c r="H231" s="142">
        <v>50000</v>
      </c>
    </row>
    <row r="232" spans="1:8" s="2" customFormat="1" ht="15.75">
      <c r="A232" s="153"/>
      <c r="B232" s="154"/>
      <c r="C232" s="154"/>
      <c r="D232" s="154"/>
      <c r="E232" s="154" t="s">
        <v>12</v>
      </c>
      <c r="F232" s="152"/>
      <c r="G232" s="300">
        <v>0</v>
      </c>
      <c r="H232" s="142">
        <v>130000</v>
      </c>
    </row>
    <row r="233" spans="1:8" s="2" customFormat="1" ht="15.75">
      <c r="A233" s="153"/>
      <c r="B233" s="154" t="s">
        <v>60</v>
      </c>
      <c r="C233" s="154"/>
      <c r="D233" s="154" t="s">
        <v>61</v>
      </c>
      <c r="E233" s="154"/>
      <c r="F233" s="152"/>
      <c r="G233" s="300">
        <f>SUM(G234)</f>
        <v>0</v>
      </c>
      <c r="H233" s="142">
        <f>SUM(H234)</f>
        <v>50000</v>
      </c>
    </row>
    <row r="234" spans="1:8" s="2" customFormat="1" ht="15.75">
      <c r="A234" s="153"/>
      <c r="B234" s="154"/>
      <c r="C234" s="154" t="s">
        <v>62</v>
      </c>
      <c r="D234" s="154" t="s">
        <v>63</v>
      </c>
      <c r="E234" s="154"/>
      <c r="F234" s="152"/>
      <c r="G234" s="300">
        <v>0</v>
      </c>
      <c r="H234" s="142">
        <v>50000</v>
      </c>
    </row>
    <row r="235" spans="1:8" s="2" customFormat="1" ht="15.75">
      <c r="A235" s="149" t="s">
        <v>83</v>
      </c>
      <c r="B235" s="150"/>
      <c r="C235" s="150" t="s">
        <v>84</v>
      </c>
      <c r="D235" s="150"/>
      <c r="E235" s="154"/>
      <c r="F235" s="152"/>
      <c r="G235" s="302">
        <f>SUM(G236+G238)</f>
        <v>0</v>
      </c>
      <c r="H235" s="169">
        <f>SUM(H236+H238)</f>
        <v>197000</v>
      </c>
    </row>
    <row r="236" spans="1:8" s="2" customFormat="1" ht="15.75">
      <c r="A236" s="153"/>
      <c r="B236" s="154" t="s">
        <v>302</v>
      </c>
      <c r="C236" s="154"/>
      <c r="D236" s="154" t="s">
        <v>309</v>
      </c>
      <c r="E236" s="154"/>
      <c r="F236" s="152"/>
      <c r="G236" s="300">
        <f>SUM(G237)</f>
        <v>0</v>
      </c>
      <c r="H236" s="142">
        <f>SUM(H237)</f>
        <v>155000</v>
      </c>
    </row>
    <row r="237" spans="1:8" s="2" customFormat="1" ht="15.75">
      <c r="A237" s="153"/>
      <c r="B237" s="154"/>
      <c r="C237" s="154"/>
      <c r="D237" s="154"/>
      <c r="E237" s="154" t="s">
        <v>310</v>
      </c>
      <c r="F237" s="152"/>
      <c r="G237" s="300">
        <v>0</v>
      </c>
      <c r="H237" s="142">
        <v>155000</v>
      </c>
    </row>
    <row r="238" spans="1:8" s="2" customFormat="1" ht="15.75">
      <c r="A238" s="153"/>
      <c r="B238" s="154" t="s">
        <v>311</v>
      </c>
      <c r="C238" s="154"/>
      <c r="D238" s="154" t="s">
        <v>312</v>
      </c>
      <c r="E238" s="154"/>
      <c r="F238" s="152"/>
      <c r="G238" s="300">
        <v>0</v>
      </c>
      <c r="H238" s="142">
        <v>42000</v>
      </c>
    </row>
    <row r="239" spans="1:8" s="2" customFormat="1" ht="15.75">
      <c r="A239" s="147"/>
      <c r="B239" s="144"/>
      <c r="C239" s="144"/>
      <c r="D239" s="144"/>
      <c r="E239" s="144"/>
      <c r="F239" s="145"/>
      <c r="G239" s="300"/>
      <c r="H239" s="142"/>
    </row>
    <row r="240" spans="1:8" s="2" customFormat="1" ht="15.75">
      <c r="A240" s="180" t="s">
        <v>160</v>
      </c>
      <c r="B240" s="181"/>
      <c r="C240" s="181"/>
      <c r="D240" s="181"/>
      <c r="E240" s="181"/>
      <c r="F240" s="182"/>
      <c r="G240" s="303">
        <f>SUM(G241)</f>
        <v>63000</v>
      </c>
      <c r="H240" s="226">
        <f>SUM(H241)</f>
        <v>63000</v>
      </c>
    </row>
    <row r="241" spans="1:8" s="9" customFormat="1" ht="15.75">
      <c r="A241" s="149" t="s">
        <v>76</v>
      </c>
      <c r="B241" s="150"/>
      <c r="C241" s="150" t="s">
        <v>77</v>
      </c>
      <c r="D241" s="150"/>
      <c r="E241" s="150"/>
      <c r="F241" s="151"/>
      <c r="G241" s="302">
        <f>SUM(G242)</f>
        <v>63000</v>
      </c>
      <c r="H241" s="169">
        <f>SUM(H242)</f>
        <v>63000</v>
      </c>
    </row>
    <row r="242" spans="1:8" s="2" customFormat="1" ht="15.75">
      <c r="A242" s="153"/>
      <c r="B242" s="154"/>
      <c r="C242" s="154" t="s">
        <v>78</v>
      </c>
      <c r="D242" s="154" t="s">
        <v>79</v>
      </c>
      <c r="E242" s="154"/>
      <c r="F242" s="152"/>
      <c r="G242" s="301">
        <f>SUM(G243:G243)</f>
        <v>63000</v>
      </c>
      <c r="H242" s="160">
        <f>SUM(H243:H243)</f>
        <v>63000</v>
      </c>
    </row>
    <row r="243" spans="1:8" s="2" customFormat="1" ht="31.5">
      <c r="A243" s="153"/>
      <c r="B243" s="154"/>
      <c r="C243" s="154"/>
      <c r="D243" s="154"/>
      <c r="E243" s="62" t="s">
        <v>228</v>
      </c>
      <c r="F243" s="152"/>
      <c r="G243" s="300">
        <v>63000</v>
      </c>
      <c r="H243" s="142">
        <v>63000</v>
      </c>
    </row>
    <row r="244" spans="1:8" s="2" customFormat="1" ht="15.75">
      <c r="A244" s="147"/>
      <c r="B244" s="144"/>
      <c r="C244" s="144"/>
      <c r="D244" s="144"/>
      <c r="E244" s="155"/>
      <c r="F244" s="145"/>
      <c r="G244" s="300"/>
      <c r="H244" s="142"/>
    </row>
    <row r="245" spans="1:8" s="2" customFormat="1" ht="15.75">
      <c r="A245" s="180" t="s">
        <v>237</v>
      </c>
      <c r="B245" s="183"/>
      <c r="C245" s="183"/>
      <c r="D245" s="183"/>
      <c r="E245" s="187"/>
      <c r="F245" s="185"/>
      <c r="G245" s="303">
        <f>SUM(G246)</f>
        <v>185000</v>
      </c>
      <c r="H245" s="226">
        <f>SUM(H246)</f>
        <v>185000</v>
      </c>
    </row>
    <row r="246" spans="1:8" s="2" customFormat="1" ht="15.75">
      <c r="A246" s="149" t="s">
        <v>76</v>
      </c>
      <c r="B246" s="150"/>
      <c r="C246" s="150" t="s">
        <v>77</v>
      </c>
      <c r="D246" s="150"/>
      <c r="E246" s="150"/>
      <c r="F246" s="145"/>
      <c r="G246" s="302">
        <f>SUM(G247)</f>
        <v>185000</v>
      </c>
      <c r="H246" s="169">
        <f>SUM(H247)</f>
        <v>185000</v>
      </c>
    </row>
    <row r="247" spans="1:8" s="2" customFormat="1" ht="15.75">
      <c r="A247" s="147"/>
      <c r="B247" s="144"/>
      <c r="C247" s="154" t="s">
        <v>81</v>
      </c>
      <c r="D247" s="154" t="s">
        <v>80</v>
      </c>
      <c r="E247" s="154"/>
      <c r="F247" s="145"/>
      <c r="G247" s="301">
        <f>SUM(G248:G249)</f>
        <v>185000</v>
      </c>
      <c r="H247" s="160">
        <f>SUM(H248:H249)</f>
        <v>185000</v>
      </c>
    </row>
    <row r="248" spans="1:8" s="2" customFormat="1" ht="15.75">
      <c r="A248" s="147"/>
      <c r="B248" s="144"/>
      <c r="C248" s="154"/>
      <c r="D248" s="154"/>
      <c r="E248" s="154" t="s">
        <v>17</v>
      </c>
      <c r="F248" s="145"/>
      <c r="G248" s="300">
        <v>5000</v>
      </c>
      <c r="H248" s="142">
        <v>5000</v>
      </c>
    </row>
    <row r="249" spans="1:8" s="2" customFormat="1" ht="15.75">
      <c r="A249" s="147"/>
      <c r="B249" s="144"/>
      <c r="C249" s="154"/>
      <c r="D249" s="154"/>
      <c r="E249" s="154" t="s">
        <v>276</v>
      </c>
      <c r="F249" s="145"/>
      <c r="G249" s="300">
        <v>180000</v>
      </c>
      <c r="H249" s="142">
        <v>180000</v>
      </c>
    </row>
    <row r="250" spans="1:8" s="2" customFormat="1" ht="15.75">
      <c r="A250" s="147"/>
      <c r="B250" s="144"/>
      <c r="C250" s="154"/>
      <c r="D250" s="154"/>
      <c r="E250" s="154"/>
      <c r="F250" s="145"/>
      <c r="G250" s="314"/>
      <c r="H250" s="142"/>
    </row>
    <row r="251" spans="1:8" s="2" customFormat="1" ht="15.75">
      <c r="A251" s="180" t="s">
        <v>227</v>
      </c>
      <c r="B251" s="181"/>
      <c r="C251" s="181"/>
      <c r="D251" s="181"/>
      <c r="E251" s="181"/>
      <c r="F251" s="182"/>
      <c r="G251" s="303">
        <f aca="true" t="shared" si="2" ref="G251:H253">SUM(G252)</f>
        <v>50000</v>
      </c>
      <c r="H251" s="226">
        <f t="shared" si="2"/>
        <v>50000</v>
      </c>
    </row>
    <row r="252" spans="1:8" s="2" customFormat="1" ht="15.75">
      <c r="A252" s="149" t="s">
        <v>76</v>
      </c>
      <c r="B252" s="150"/>
      <c r="C252" s="150" t="s">
        <v>77</v>
      </c>
      <c r="D252" s="150"/>
      <c r="E252" s="150"/>
      <c r="F252" s="152"/>
      <c r="G252" s="302">
        <f t="shared" si="2"/>
        <v>50000</v>
      </c>
      <c r="H252" s="169">
        <f t="shared" si="2"/>
        <v>50000</v>
      </c>
    </row>
    <row r="253" spans="1:8" s="2" customFormat="1" ht="15.75">
      <c r="A253" s="153"/>
      <c r="B253" s="154"/>
      <c r="C253" s="154" t="s">
        <v>81</v>
      </c>
      <c r="D253" s="154" t="s">
        <v>80</v>
      </c>
      <c r="E253" s="154"/>
      <c r="F253" s="152"/>
      <c r="G253" s="301">
        <f t="shared" si="2"/>
        <v>50000</v>
      </c>
      <c r="H253" s="160">
        <f t="shared" si="2"/>
        <v>50000</v>
      </c>
    </row>
    <row r="254" spans="1:8" s="2" customFormat="1" ht="15.75">
      <c r="A254" s="153"/>
      <c r="B254" s="154"/>
      <c r="C254" s="154"/>
      <c r="D254" s="154"/>
      <c r="E254" s="154" t="s">
        <v>17</v>
      </c>
      <c r="F254" s="152"/>
      <c r="G254" s="300">
        <v>50000</v>
      </c>
      <c r="H254" s="142">
        <v>50000</v>
      </c>
    </row>
    <row r="255" spans="1:8" s="2" customFormat="1" ht="15.75">
      <c r="A255" s="147"/>
      <c r="B255" s="144"/>
      <c r="C255" s="144"/>
      <c r="D255" s="144"/>
      <c r="E255" s="155"/>
      <c r="F255" s="145"/>
      <c r="G255" s="300"/>
      <c r="H255" s="142"/>
    </row>
    <row r="256" spans="1:8" s="2" customFormat="1" ht="16.5" thickBot="1">
      <c r="A256" s="166" t="s">
        <v>219</v>
      </c>
      <c r="B256" s="167"/>
      <c r="C256" s="167"/>
      <c r="D256" s="167"/>
      <c r="E256" s="167"/>
      <c r="F256" s="168">
        <v>6</v>
      </c>
      <c r="G256" s="315">
        <f>SUM(G192+G182+G163+G140+G124+G112+G102+G67+G11+G240+G219+G251+G63+G245+G178+G158+G51+G55)</f>
        <v>52870000</v>
      </c>
      <c r="H256" s="313">
        <f>SUM(H192+H182+H163+H140+H124+H112+H102+H67+H11+H240+H219+H251+H63+H245+H178+H158+H51+H55)</f>
        <v>57895400</v>
      </c>
    </row>
    <row r="257" spans="2:7" s="2" customFormat="1" ht="15.75">
      <c r="B257" s="6"/>
      <c r="C257" s="6"/>
      <c r="D257" s="6"/>
      <c r="E257" s="6"/>
      <c r="F257" s="6"/>
      <c r="G257" s="14"/>
    </row>
    <row r="258" spans="1:7" s="2" customFormat="1" ht="15.75">
      <c r="A258" s="59"/>
      <c r="B258" s="7"/>
      <c r="C258" s="7"/>
      <c r="D258" s="7"/>
      <c r="E258" s="7"/>
      <c r="F258" s="7"/>
      <c r="G258" s="32"/>
    </row>
    <row r="259" spans="1:7" s="2" customFormat="1" ht="15.75">
      <c r="A259" s="59"/>
      <c r="B259" s="7"/>
      <c r="C259" s="7"/>
      <c r="D259" s="7"/>
      <c r="E259" s="7"/>
      <c r="F259" s="7"/>
      <c r="G259" s="32"/>
    </row>
    <row r="260" spans="1:7" s="2" customFormat="1" ht="15.75">
      <c r="A260" s="59"/>
      <c r="B260" s="7"/>
      <c r="C260" s="7"/>
      <c r="D260" s="7"/>
      <c r="E260" s="7"/>
      <c r="F260" s="7"/>
      <c r="G260" s="32"/>
    </row>
    <row r="261" spans="1:7" s="2" customFormat="1" ht="15.75">
      <c r="A261" s="59"/>
      <c r="B261" s="7"/>
      <c r="C261" s="7"/>
      <c r="D261" s="7"/>
      <c r="E261" s="7"/>
      <c r="F261" s="7"/>
      <c r="G261" s="32"/>
    </row>
    <row r="262" spans="1:7" s="2" customFormat="1" ht="15.75">
      <c r="A262" s="59"/>
      <c r="B262" s="7"/>
      <c r="C262" s="7"/>
      <c r="D262" s="7"/>
      <c r="E262" s="7"/>
      <c r="F262" s="7"/>
      <c r="G262" s="32"/>
    </row>
    <row r="263" spans="1:7" s="2" customFormat="1" ht="15.75">
      <c r="A263" s="59"/>
      <c r="B263" s="7"/>
      <c r="C263" s="7"/>
      <c r="D263" s="7"/>
      <c r="E263" s="7"/>
      <c r="F263" s="7"/>
      <c r="G263" s="32"/>
    </row>
    <row r="264" spans="1:7" s="2" customFormat="1" ht="15.75">
      <c r="A264" s="59"/>
      <c r="B264" s="7"/>
      <c r="C264" s="7"/>
      <c r="D264" s="7"/>
      <c r="E264" s="7"/>
      <c r="F264" s="7"/>
      <c r="G264" s="32"/>
    </row>
    <row r="265" spans="1:7" s="2" customFormat="1" ht="15.75">
      <c r="A265" s="59"/>
      <c r="B265" s="7"/>
      <c r="C265" s="7"/>
      <c r="D265" s="7"/>
      <c r="E265" s="7"/>
      <c r="F265" s="7"/>
      <c r="G265" s="32"/>
    </row>
    <row r="266" spans="1:7" s="2" customFormat="1" ht="15.75">
      <c r="A266" s="59"/>
      <c r="B266" s="7"/>
      <c r="C266" s="7"/>
      <c r="D266" s="7"/>
      <c r="E266" s="7"/>
      <c r="F266" s="7"/>
      <c r="G266" s="32"/>
    </row>
    <row r="267" spans="1:7" s="2" customFormat="1" ht="15.75">
      <c r="A267" s="59"/>
      <c r="B267" s="7"/>
      <c r="C267" s="7"/>
      <c r="D267" s="7"/>
      <c r="E267" s="7"/>
      <c r="F267" s="7"/>
      <c r="G267" s="32"/>
    </row>
    <row r="268" spans="1:7" s="2" customFormat="1" ht="15.75">
      <c r="A268" s="59"/>
      <c r="B268" s="7"/>
      <c r="C268" s="7"/>
      <c r="D268" s="7"/>
      <c r="E268" s="7"/>
      <c r="F268" s="7"/>
      <c r="G268" s="32"/>
    </row>
    <row r="269" spans="1:7" s="2" customFormat="1" ht="15.75">
      <c r="A269" s="59"/>
      <c r="B269" s="7"/>
      <c r="C269" s="7"/>
      <c r="D269" s="7"/>
      <c r="E269" s="7"/>
      <c r="F269" s="7"/>
      <c r="G269" s="32"/>
    </row>
    <row r="270" spans="1:7" s="2" customFormat="1" ht="15.75">
      <c r="A270" s="59"/>
      <c r="B270" s="7"/>
      <c r="C270" s="7"/>
      <c r="D270" s="7"/>
      <c r="E270" s="7"/>
      <c r="F270" s="7"/>
      <c r="G270" s="32"/>
    </row>
    <row r="271" spans="1:7" s="2" customFormat="1" ht="15.75">
      <c r="A271" s="59"/>
      <c r="B271" s="7"/>
      <c r="C271" s="7"/>
      <c r="D271" s="7"/>
      <c r="E271" s="7"/>
      <c r="F271" s="7"/>
      <c r="G271" s="32"/>
    </row>
    <row r="272" spans="1:7" s="2" customFormat="1" ht="15.75">
      <c r="A272" s="59"/>
      <c r="B272" s="7"/>
      <c r="C272" s="7"/>
      <c r="D272" s="7"/>
      <c r="E272" s="7"/>
      <c r="F272" s="7"/>
      <c r="G272" s="32"/>
    </row>
    <row r="273" spans="1:7" s="2" customFormat="1" ht="15.75">
      <c r="A273" s="59"/>
      <c r="B273" s="7"/>
      <c r="C273" s="7"/>
      <c r="D273" s="7"/>
      <c r="E273" s="7"/>
      <c r="F273" s="7"/>
      <c r="G273" s="32"/>
    </row>
    <row r="274" spans="1:7" s="2" customFormat="1" ht="15.75">
      <c r="A274" s="59"/>
      <c r="B274" s="7"/>
      <c r="C274" s="7"/>
      <c r="D274" s="7"/>
      <c r="E274" s="7"/>
      <c r="F274" s="7"/>
      <c r="G274" s="32"/>
    </row>
    <row r="275" spans="1:7" s="2" customFormat="1" ht="15.75">
      <c r="A275" s="59"/>
      <c r="B275" s="7"/>
      <c r="C275" s="7"/>
      <c r="D275" s="7"/>
      <c r="E275" s="7"/>
      <c r="F275" s="7"/>
      <c r="G275" s="26"/>
    </row>
    <row r="276" spans="1:7" s="2" customFormat="1" ht="15.75">
      <c r="A276" s="59"/>
      <c r="B276" s="7"/>
      <c r="C276" s="7"/>
      <c r="D276" s="7"/>
      <c r="E276" s="7"/>
      <c r="F276" s="7"/>
      <c r="G276" s="26"/>
    </row>
    <row r="277" spans="1:7" s="2" customFormat="1" ht="15.75">
      <c r="A277" s="59"/>
      <c r="B277" s="7"/>
      <c r="C277" s="7"/>
      <c r="D277" s="7"/>
      <c r="E277" s="7"/>
      <c r="F277" s="7"/>
      <c r="G277" s="26"/>
    </row>
    <row r="278" spans="1:7" s="2" customFormat="1" ht="15.75">
      <c r="A278" s="59"/>
      <c r="B278" s="7"/>
      <c r="C278" s="7"/>
      <c r="D278" s="7"/>
      <c r="E278" s="7"/>
      <c r="F278" s="7"/>
      <c r="G278" s="26"/>
    </row>
    <row r="279" spans="1:7" s="2" customFormat="1" ht="15.75">
      <c r="A279" s="59"/>
      <c r="B279" s="7"/>
      <c r="C279" s="7"/>
      <c r="D279" s="7"/>
      <c r="E279" s="7"/>
      <c r="F279" s="7"/>
      <c r="G279" s="26"/>
    </row>
    <row r="280" spans="1:7" s="2" customFormat="1" ht="15.75">
      <c r="A280" s="59"/>
      <c r="B280" s="7"/>
      <c r="C280" s="7"/>
      <c r="D280" s="7"/>
      <c r="E280" s="7"/>
      <c r="F280" s="7"/>
      <c r="G280" s="26"/>
    </row>
    <row r="281" spans="1:7" s="9" customFormat="1" ht="15.75">
      <c r="A281" s="61"/>
      <c r="B281" s="40"/>
      <c r="C281" s="40"/>
      <c r="D281" s="40"/>
      <c r="E281" s="40"/>
      <c r="F281" s="40"/>
      <c r="G281" s="32"/>
    </row>
    <row r="282" spans="1:7" s="2" customFormat="1" ht="15.75">
      <c r="A282" s="59"/>
      <c r="B282" s="7"/>
      <c r="C282" s="7"/>
      <c r="D282" s="7"/>
      <c r="E282" s="7"/>
      <c r="F282" s="7"/>
      <c r="G282" s="26"/>
    </row>
    <row r="283" spans="1:7" s="2" customFormat="1" ht="15.75">
      <c r="A283" s="59"/>
      <c r="B283" s="7"/>
      <c r="C283" s="7"/>
      <c r="D283" s="7"/>
      <c r="E283" s="7"/>
      <c r="F283" s="7"/>
      <c r="G283" s="26"/>
    </row>
    <row r="284" spans="1:7" s="2" customFormat="1" ht="15.75">
      <c r="A284" s="59"/>
      <c r="B284" s="7"/>
      <c r="C284" s="7"/>
      <c r="D284" s="7"/>
      <c r="E284" s="7"/>
      <c r="F284" s="7"/>
      <c r="G284" s="26"/>
    </row>
    <row r="285" spans="1:7" s="2" customFormat="1" ht="15.75">
      <c r="A285" s="59"/>
      <c r="B285" s="7"/>
      <c r="C285" s="7"/>
      <c r="D285" s="7"/>
      <c r="E285" s="7"/>
      <c r="F285" s="7"/>
      <c r="G285" s="26"/>
    </row>
    <row r="286" spans="1:7" s="2" customFormat="1" ht="15.75">
      <c r="A286" s="59"/>
      <c r="B286" s="7"/>
      <c r="C286" s="7"/>
      <c r="D286" s="7"/>
      <c r="E286" s="7"/>
      <c r="F286" s="7"/>
      <c r="G286" s="26"/>
    </row>
    <row r="287" spans="1:7" s="2" customFormat="1" ht="15.75">
      <c r="A287" s="59"/>
      <c r="B287" s="7"/>
      <c r="C287" s="7"/>
      <c r="D287" s="7"/>
      <c r="E287" s="7"/>
      <c r="F287" s="7"/>
      <c r="G287" s="26"/>
    </row>
    <row r="288" spans="1:7" s="2" customFormat="1" ht="15.75">
      <c r="A288" s="59"/>
      <c r="B288" s="7"/>
      <c r="C288" s="7"/>
      <c r="D288" s="7"/>
      <c r="E288" s="7"/>
      <c r="F288" s="7"/>
      <c r="G288" s="26"/>
    </row>
    <row r="289" spans="1:7" s="2" customFormat="1" ht="15.75">
      <c r="A289" s="59"/>
      <c r="B289" s="7"/>
      <c r="C289" s="7"/>
      <c r="D289" s="7"/>
      <c r="E289" s="7"/>
      <c r="F289" s="7"/>
      <c r="G289" s="26"/>
    </row>
    <row r="290" spans="1:7" s="2" customFormat="1" ht="15.75">
      <c r="A290" s="59"/>
      <c r="B290" s="7"/>
      <c r="C290" s="7"/>
      <c r="D290" s="7"/>
      <c r="E290" s="7"/>
      <c r="F290" s="7"/>
      <c r="G290" s="26"/>
    </row>
    <row r="291" spans="1:7" s="2" customFormat="1" ht="15.75">
      <c r="A291" s="59"/>
      <c r="B291" s="7"/>
      <c r="C291" s="7"/>
      <c r="D291" s="7"/>
      <c r="E291" s="7"/>
      <c r="F291" s="7"/>
      <c r="G291" s="26"/>
    </row>
    <row r="292" spans="1:7" s="2" customFormat="1" ht="15.75">
      <c r="A292" s="59"/>
      <c r="B292" s="7"/>
      <c r="C292" s="7"/>
      <c r="D292" s="7"/>
      <c r="E292" s="7"/>
      <c r="F292" s="7"/>
      <c r="G292" s="26"/>
    </row>
    <row r="293" spans="1:7" s="2" customFormat="1" ht="15.75">
      <c r="A293" s="59"/>
      <c r="B293" s="7"/>
      <c r="C293" s="7"/>
      <c r="D293" s="7"/>
      <c r="E293" s="7"/>
      <c r="F293" s="7"/>
      <c r="G293" s="26"/>
    </row>
    <row r="294" spans="1:7" s="2" customFormat="1" ht="15.75">
      <c r="A294" s="59"/>
      <c r="B294" s="7"/>
      <c r="C294" s="7"/>
      <c r="D294" s="7"/>
      <c r="E294" s="7"/>
      <c r="F294" s="7"/>
      <c r="G294" s="26"/>
    </row>
    <row r="295" spans="1:7" s="2" customFormat="1" ht="15.75">
      <c r="A295" s="59"/>
      <c r="B295" s="7"/>
      <c r="C295" s="7"/>
      <c r="D295" s="7"/>
      <c r="E295" s="7"/>
      <c r="F295" s="7"/>
      <c r="G295" s="26"/>
    </row>
    <row r="296" spans="1:7" s="2" customFormat="1" ht="15.75">
      <c r="A296" s="59"/>
      <c r="B296" s="7"/>
      <c r="C296" s="7"/>
      <c r="D296" s="7"/>
      <c r="E296" s="7"/>
      <c r="F296" s="7"/>
      <c r="G296" s="26"/>
    </row>
    <row r="297" spans="1:7" s="2" customFormat="1" ht="15.75">
      <c r="A297" s="59"/>
      <c r="B297" s="7"/>
      <c r="C297" s="7"/>
      <c r="D297" s="7"/>
      <c r="E297" s="7"/>
      <c r="F297" s="7"/>
      <c r="G297" s="26"/>
    </row>
    <row r="298" spans="1:7" s="2" customFormat="1" ht="15.75">
      <c r="A298" s="59"/>
      <c r="B298" s="7"/>
      <c r="C298" s="7"/>
      <c r="D298" s="7"/>
      <c r="E298" s="7"/>
      <c r="F298" s="7"/>
      <c r="G298" s="26"/>
    </row>
    <row r="299" spans="1:7" s="2" customFormat="1" ht="15.75">
      <c r="A299" s="59"/>
      <c r="B299" s="7"/>
      <c r="C299" s="7"/>
      <c r="D299" s="7"/>
      <c r="E299" s="7"/>
      <c r="F299" s="7"/>
      <c r="G299" s="26"/>
    </row>
    <row r="300" spans="1:7" s="2" customFormat="1" ht="15.75">
      <c r="A300" s="59"/>
      <c r="B300" s="7"/>
      <c r="C300" s="7"/>
      <c r="D300" s="7"/>
      <c r="E300" s="7"/>
      <c r="F300" s="7"/>
      <c r="G300" s="26"/>
    </row>
    <row r="301" spans="1:7" s="2" customFormat="1" ht="15.75">
      <c r="A301" s="59"/>
      <c r="B301" s="7"/>
      <c r="C301" s="7"/>
      <c r="D301" s="7"/>
      <c r="E301" s="7"/>
      <c r="F301" s="7"/>
      <c r="G301" s="26"/>
    </row>
    <row r="302" spans="1:7" s="2" customFormat="1" ht="15.75">
      <c r="A302" s="59"/>
      <c r="B302" s="7"/>
      <c r="C302" s="7"/>
      <c r="D302" s="7"/>
      <c r="E302" s="7"/>
      <c r="F302" s="7"/>
      <c r="G302" s="26"/>
    </row>
    <row r="303" spans="1:7" s="2" customFormat="1" ht="15.75">
      <c r="A303" s="59"/>
      <c r="B303" s="7"/>
      <c r="C303" s="7"/>
      <c r="D303" s="7"/>
      <c r="E303" s="10"/>
      <c r="F303" s="7"/>
      <c r="G303" s="125"/>
    </row>
    <row r="304" spans="1:7" s="2" customFormat="1" ht="15.75">
      <c r="A304" s="59"/>
      <c r="B304" s="7"/>
      <c r="C304" s="7"/>
      <c r="D304" s="7"/>
      <c r="E304" s="10"/>
      <c r="F304" s="7"/>
      <c r="G304" s="125"/>
    </row>
    <row r="305" spans="1:7" s="2" customFormat="1" ht="15.75">
      <c r="A305" s="59"/>
      <c r="B305" s="7"/>
      <c r="C305" s="7"/>
      <c r="D305" s="7"/>
      <c r="E305" s="7"/>
      <c r="F305" s="7"/>
      <c r="G305" s="26"/>
    </row>
    <row r="306" spans="1:7" s="2" customFormat="1" ht="15.75">
      <c r="A306" s="59"/>
      <c r="B306" s="7"/>
      <c r="C306" s="7"/>
      <c r="D306" s="7"/>
      <c r="E306" s="10"/>
      <c r="F306" s="7"/>
      <c r="G306" s="125"/>
    </row>
    <row r="307" spans="1:7" s="2" customFormat="1" ht="15.75">
      <c r="A307" s="59"/>
      <c r="B307" s="7"/>
      <c r="C307" s="7"/>
      <c r="D307" s="7"/>
      <c r="E307" s="10"/>
      <c r="F307" s="7"/>
      <c r="G307" s="125"/>
    </row>
    <row r="308" spans="1:7" s="2" customFormat="1" ht="15.75">
      <c r="A308" s="59"/>
      <c r="B308" s="7"/>
      <c r="C308" s="7"/>
      <c r="D308" s="7"/>
      <c r="E308" s="7"/>
      <c r="F308" s="7"/>
      <c r="G308" s="26"/>
    </row>
    <row r="309" spans="1:7" s="2" customFormat="1" ht="15.75">
      <c r="A309" s="59"/>
      <c r="B309" s="7"/>
      <c r="C309" s="7"/>
      <c r="D309" s="7"/>
      <c r="E309" s="7"/>
      <c r="F309" s="7"/>
      <c r="G309" s="26"/>
    </row>
    <row r="310" spans="1:7" s="2" customFormat="1" ht="15.75">
      <c r="A310" s="59"/>
      <c r="B310" s="7"/>
      <c r="C310" s="7"/>
      <c r="D310" s="7"/>
      <c r="E310" s="7"/>
      <c r="F310" s="7"/>
      <c r="G310" s="26"/>
    </row>
    <row r="311" spans="1:7" s="9" customFormat="1" ht="15.75">
      <c r="A311" s="61"/>
      <c r="B311" s="40"/>
      <c r="C311" s="40"/>
      <c r="D311" s="40"/>
      <c r="E311" s="40"/>
      <c r="F311" s="40"/>
      <c r="G311" s="32"/>
    </row>
    <row r="312" spans="1:7" s="2" customFormat="1" ht="15.75">
      <c r="A312" s="59"/>
      <c r="B312" s="7"/>
      <c r="C312" s="7"/>
      <c r="D312" s="7"/>
      <c r="E312" s="7"/>
      <c r="F312" s="7"/>
      <c r="G312" s="26"/>
    </row>
    <row r="313" spans="1:7" s="2" customFormat="1" ht="15.75">
      <c r="A313" s="59"/>
      <c r="B313" s="7"/>
      <c r="C313" s="7"/>
      <c r="D313" s="7"/>
      <c r="E313" s="7"/>
      <c r="F313" s="7"/>
      <c r="G313" s="26"/>
    </row>
    <row r="314" spans="1:7" s="2" customFormat="1" ht="15.75">
      <c r="A314" s="59"/>
      <c r="B314" s="7"/>
      <c r="C314" s="7"/>
      <c r="D314" s="7"/>
      <c r="E314" s="7"/>
      <c r="F314" s="7"/>
      <c r="G314" s="7"/>
    </row>
    <row r="315" spans="1:7" s="2" customFormat="1" ht="15.75">
      <c r="A315" s="59"/>
      <c r="B315" s="7"/>
      <c r="C315" s="7"/>
      <c r="D315" s="7"/>
      <c r="E315" s="38"/>
      <c r="F315" s="39"/>
      <c r="G315" s="39"/>
    </row>
    <row r="316" spans="1:7" s="2" customFormat="1" ht="15.75">
      <c r="A316" s="59"/>
      <c r="B316" s="7"/>
      <c r="C316" s="7"/>
      <c r="D316" s="7"/>
      <c r="E316" s="39"/>
      <c r="F316" s="39"/>
      <c r="G316" s="39"/>
    </row>
    <row r="317" spans="1:7" s="2" customFormat="1" ht="15.75">
      <c r="A317" s="59"/>
      <c r="B317" s="7"/>
      <c r="C317" s="7"/>
      <c r="D317" s="7"/>
      <c r="E317" s="7"/>
      <c r="F317" s="51"/>
      <c r="G317" s="51"/>
    </row>
    <row r="318" spans="1:7" s="2" customFormat="1" ht="15.75">
      <c r="A318" s="59"/>
      <c r="B318" s="7"/>
      <c r="C318" s="7"/>
      <c r="D318" s="7"/>
      <c r="E318" s="7"/>
      <c r="F318" s="7"/>
      <c r="G318" s="7"/>
    </row>
    <row r="319" spans="1:7" s="2" customFormat="1" ht="15.75">
      <c r="A319" s="59"/>
      <c r="B319" s="7"/>
      <c r="C319" s="7"/>
      <c r="D319" s="7"/>
      <c r="E319" s="7"/>
      <c r="F319" s="7"/>
      <c r="G319" s="7"/>
    </row>
    <row r="320" spans="1:7" s="2" customFormat="1" ht="15.75">
      <c r="A320" s="59"/>
      <c r="B320" s="7"/>
      <c r="C320" s="7"/>
      <c r="D320" s="7"/>
      <c r="E320" s="39"/>
      <c r="F320" s="17"/>
      <c r="G320" s="17"/>
    </row>
    <row r="321" spans="1:7" s="2" customFormat="1" ht="15.75">
      <c r="A321" s="59"/>
      <c r="B321" s="7"/>
      <c r="C321" s="7"/>
      <c r="D321" s="7"/>
      <c r="E321" s="16"/>
      <c r="F321" s="7"/>
      <c r="G321" s="7"/>
    </row>
    <row r="322" spans="1:7" s="2" customFormat="1" ht="15.75">
      <c r="A322" s="59"/>
      <c r="B322" s="7"/>
      <c r="C322" s="7"/>
      <c r="D322" s="7"/>
      <c r="E322" s="7"/>
      <c r="F322" s="7"/>
      <c r="G322" s="7"/>
    </row>
    <row r="323" spans="1:7" s="2" customFormat="1" ht="15.75">
      <c r="A323" s="59"/>
      <c r="B323" s="7"/>
      <c r="C323" s="7"/>
      <c r="D323" s="7"/>
      <c r="E323" s="7"/>
      <c r="F323" s="7"/>
      <c r="G323" s="7"/>
    </row>
    <row r="324" spans="1:7" s="2" customFormat="1" ht="15.75">
      <c r="A324" s="59"/>
      <c r="B324" s="7"/>
      <c r="C324" s="7"/>
      <c r="D324" s="7"/>
      <c r="E324" s="7"/>
      <c r="F324" s="7"/>
      <c r="G324" s="7"/>
    </row>
    <row r="325" spans="1:7" s="2" customFormat="1" ht="15.75">
      <c r="A325" s="59"/>
      <c r="B325" s="7"/>
      <c r="C325" s="7"/>
      <c r="D325" s="7"/>
      <c r="E325" s="7"/>
      <c r="F325" s="7"/>
      <c r="G325" s="7"/>
    </row>
    <row r="326" spans="1:7" s="2" customFormat="1" ht="15.75">
      <c r="A326" s="59"/>
      <c r="B326" s="7"/>
      <c r="C326" s="7"/>
      <c r="D326" s="7"/>
      <c r="E326" s="7"/>
      <c r="F326" s="7"/>
      <c r="G326" s="7"/>
    </row>
    <row r="327" spans="1:7" s="2" customFormat="1" ht="15.75">
      <c r="A327" s="59"/>
      <c r="B327" s="7"/>
      <c r="C327" s="7"/>
      <c r="D327" s="7"/>
      <c r="E327" s="7"/>
      <c r="F327" s="7"/>
      <c r="G327" s="7"/>
    </row>
    <row r="328" spans="1:7" s="2" customFormat="1" ht="15.75">
      <c r="A328" s="59"/>
      <c r="B328" s="7"/>
      <c r="C328" s="7"/>
      <c r="D328" s="7"/>
      <c r="E328" s="7"/>
      <c r="F328" s="7"/>
      <c r="G328" s="7"/>
    </row>
    <row r="329" spans="1:7" s="2" customFormat="1" ht="15.75">
      <c r="A329" s="61"/>
      <c r="B329" s="40"/>
      <c r="C329" s="40"/>
      <c r="D329" s="40"/>
      <c r="E329" s="40"/>
      <c r="F329" s="7"/>
      <c r="G329" s="7"/>
    </row>
    <row r="330" spans="1:7" s="2" customFormat="1" ht="15.75">
      <c r="A330" s="59"/>
      <c r="B330" s="7"/>
      <c r="C330" s="7"/>
      <c r="D330" s="7"/>
      <c r="E330" s="7"/>
      <c r="F330" s="7"/>
      <c r="G330" s="7"/>
    </row>
    <row r="331" spans="1:7" s="2" customFormat="1" ht="15.75">
      <c r="A331" s="59"/>
      <c r="B331" s="7"/>
      <c r="C331" s="7"/>
      <c r="D331" s="7"/>
      <c r="E331" s="7"/>
      <c r="F331" s="7"/>
      <c r="G331" s="7"/>
    </row>
    <row r="332" spans="1:7" s="2" customFormat="1" ht="15.75">
      <c r="A332" s="59"/>
      <c r="B332" s="7"/>
      <c r="C332" s="7"/>
      <c r="D332" s="7"/>
      <c r="E332" s="7"/>
      <c r="F332" s="7"/>
      <c r="G332" s="7"/>
    </row>
    <row r="333" spans="1:7" s="2" customFormat="1" ht="15.75">
      <c r="A333" s="59"/>
      <c r="B333" s="7"/>
      <c r="C333" s="7"/>
      <c r="D333" s="7"/>
      <c r="E333" s="7"/>
      <c r="F333" s="7"/>
      <c r="G333" s="7"/>
    </row>
    <row r="334" spans="1:7" s="2" customFormat="1" ht="15.75">
      <c r="A334" s="59"/>
      <c r="B334" s="7"/>
      <c r="C334" s="7"/>
      <c r="D334" s="7"/>
      <c r="E334" s="7"/>
      <c r="F334" s="7"/>
      <c r="G334" s="7"/>
    </row>
    <row r="335" spans="1:7" s="2" customFormat="1" ht="15.75">
      <c r="A335" s="59"/>
      <c r="B335" s="7"/>
      <c r="C335" s="7"/>
      <c r="D335" s="7"/>
      <c r="E335" s="7"/>
      <c r="F335" s="7"/>
      <c r="G335" s="7"/>
    </row>
    <row r="336" spans="1:7" s="2" customFormat="1" ht="15.75">
      <c r="A336" s="61"/>
      <c r="B336" s="40"/>
      <c r="C336" s="40"/>
      <c r="D336" s="40"/>
      <c r="E336" s="40"/>
      <c r="F336" s="7"/>
      <c r="G336" s="7"/>
    </row>
    <row r="337" spans="1:7" s="2" customFormat="1" ht="15.75">
      <c r="A337" s="59"/>
      <c r="B337" s="7"/>
      <c r="C337" s="7"/>
      <c r="D337" s="7"/>
      <c r="E337" s="7"/>
      <c r="F337" s="7"/>
      <c r="G337" s="7"/>
    </row>
    <row r="338" spans="1:7" s="2" customFormat="1" ht="15.75">
      <c r="A338" s="59"/>
      <c r="B338" s="7"/>
      <c r="C338" s="7"/>
      <c r="D338" s="7"/>
      <c r="E338" s="7"/>
      <c r="F338" s="7"/>
      <c r="G338" s="7"/>
    </row>
    <row r="339" spans="1:7" s="2" customFormat="1" ht="15.75">
      <c r="A339" s="59"/>
      <c r="B339" s="7"/>
      <c r="C339" s="7"/>
      <c r="D339" s="7"/>
      <c r="E339" s="7"/>
      <c r="F339" s="7"/>
      <c r="G339" s="7"/>
    </row>
    <row r="340" spans="1:7" s="2" customFormat="1" ht="15.75">
      <c r="A340" s="59"/>
      <c r="B340" s="7"/>
      <c r="C340" s="7"/>
      <c r="D340" s="7"/>
      <c r="E340" s="7"/>
      <c r="F340" s="7"/>
      <c r="G340" s="7"/>
    </row>
    <row r="341" spans="1:7" s="2" customFormat="1" ht="15.75">
      <c r="A341" s="59"/>
      <c r="B341" s="7"/>
      <c r="C341" s="7"/>
      <c r="D341" s="7"/>
      <c r="E341" s="7"/>
      <c r="F341" s="7"/>
      <c r="G341" s="26"/>
    </row>
    <row r="342" spans="1:7" s="2" customFormat="1" ht="15.75">
      <c r="A342" s="59"/>
      <c r="B342" s="7"/>
      <c r="C342" s="7"/>
      <c r="D342" s="7"/>
      <c r="E342" s="7"/>
      <c r="F342" s="7"/>
      <c r="G342" s="26"/>
    </row>
    <row r="343" spans="1:7" s="2" customFormat="1" ht="15.75">
      <c r="A343" s="61"/>
      <c r="B343" s="40"/>
      <c r="C343" s="40"/>
      <c r="D343" s="40"/>
      <c r="E343" s="40"/>
      <c r="F343" s="7"/>
      <c r="G343" s="26"/>
    </row>
    <row r="344" spans="1:7" s="2" customFormat="1" ht="15.75">
      <c r="A344" s="59"/>
      <c r="B344" s="7"/>
      <c r="C344" s="7"/>
      <c r="D344" s="7"/>
      <c r="E344" s="7"/>
      <c r="F344" s="7"/>
      <c r="G344" s="26"/>
    </row>
    <row r="345" spans="1:7" s="2" customFormat="1" ht="15.75">
      <c r="A345" s="59"/>
      <c r="B345" s="7"/>
      <c r="C345" s="7"/>
      <c r="D345" s="7"/>
      <c r="E345" s="7"/>
      <c r="F345" s="7"/>
      <c r="G345" s="26"/>
    </row>
    <row r="346" spans="1:7" s="2" customFormat="1" ht="15.75">
      <c r="A346" s="59"/>
      <c r="B346" s="7"/>
      <c r="C346" s="7"/>
      <c r="D346" s="7"/>
      <c r="E346" s="7"/>
      <c r="F346" s="7"/>
      <c r="G346" s="26"/>
    </row>
    <row r="347" spans="1:7" s="2" customFormat="1" ht="15.75">
      <c r="A347" s="59"/>
      <c r="B347" s="7"/>
      <c r="C347" s="7"/>
      <c r="D347" s="7"/>
      <c r="E347" s="7"/>
      <c r="F347" s="7"/>
      <c r="G347" s="26"/>
    </row>
    <row r="348" spans="1:7" s="2" customFormat="1" ht="15.75">
      <c r="A348" s="61"/>
      <c r="B348" s="40"/>
      <c r="C348" s="40"/>
      <c r="D348" s="40"/>
      <c r="E348" s="40"/>
      <c r="F348" s="7"/>
      <c r="G348" s="26"/>
    </row>
    <row r="349" spans="1:7" s="2" customFormat="1" ht="15.75">
      <c r="A349" s="59"/>
      <c r="B349" s="7"/>
      <c r="C349" s="7"/>
      <c r="D349" s="7"/>
      <c r="E349" s="7"/>
      <c r="F349" s="7"/>
      <c r="G349" s="26"/>
    </row>
    <row r="350" spans="1:7" s="2" customFormat="1" ht="15.75">
      <c r="A350" s="59"/>
      <c r="B350" s="7"/>
      <c r="C350" s="7"/>
      <c r="D350" s="7"/>
      <c r="E350" s="7"/>
      <c r="F350" s="7"/>
      <c r="G350" s="26"/>
    </row>
    <row r="351" spans="1:7" s="2" customFormat="1" ht="15.75">
      <c r="A351" s="59"/>
      <c r="B351" s="7"/>
      <c r="C351" s="7"/>
      <c r="D351" s="7"/>
      <c r="E351" s="7"/>
      <c r="F351" s="7"/>
      <c r="G351" s="26"/>
    </row>
    <row r="352" spans="1:7" s="2" customFormat="1" ht="15.75">
      <c r="A352" s="59"/>
      <c r="B352" s="7"/>
      <c r="C352" s="7"/>
      <c r="D352" s="7"/>
      <c r="E352" s="7"/>
      <c r="F352" s="7"/>
      <c r="G352" s="26"/>
    </row>
    <row r="353" spans="1:7" s="2" customFormat="1" ht="15.75">
      <c r="A353" s="59"/>
      <c r="B353" s="7"/>
      <c r="C353" s="7"/>
      <c r="D353" s="7"/>
      <c r="E353" s="7"/>
      <c r="F353" s="7"/>
      <c r="G353" s="26"/>
    </row>
    <row r="354" spans="1:7" s="2" customFormat="1" ht="15.75">
      <c r="A354" s="59"/>
      <c r="B354" s="7"/>
      <c r="C354" s="7"/>
      <c r="D354" s="7"/>
      <c r="E354" s="7"/>
      <c r="F354" s="7"/>
      <c r="G354" s="26"/>
    </row>
    <row r="355" spans="1:7" s="2" customFormat="1" ht="15.75">
      <c r="A355" s="59"/>
      <c r="B355" s="7"/>
      <c r="C355" s="7"/>
      <c r="D355" s="7"/>
      <c r="E355" s="7"/>
      <c r="F355" s="7"/>
      <c r="G355" s="26"/>
    </row>
    <row r="356" spans="1:7" s="2" customFormat="1" ht="15.75">
      <c r="A356" s="59"/>
      <c r="B356" s="7"/>
      <c r="C356" s="7"/>
      <c r="D356" s="7"/>
      <c r="E356" s="7"/>
      <c r="F356" s="7"/>
      <c r="G356" s="26"/>
    </row>
    <row r="357" spans="1:7" s="2" customFormat="1" ht="15.75">
      <c r="A357" s="59"/>
      <c r="B357" s="7"/>
      <c r="C357" s="7"/>
      <c r="D357" s="7"/>
      <c r="E357" s="7"/>
      <c r="F357" s="7"/>
      <c r="G357" s="26"/>
    </row>
    <row r="358" spans="1:7" s="2" customFormat="1" ht="15.75">
      <c r="A358" s="59"/>
      <c r="B358" s="7"/>
      <c r="C358" s="59"/>
      <c r="D358" s="59"/>
      <c r="E358" s="7"/>
      <c r="F358" s="7"/>
      <c r="G358" s="25"/>
    </row>
    <row r="359" spans="1:7" s="2" customFormat="1" ht="15.75">
      <c r="A359" s="59"/>
      <c r="B359" s="7"/>
      <c r="C359" s="59"/>
      <c r="D359" s="365"/>
      <c r="E359" s="365"/>
      <c r="F359" s="7"/>
      <c r="G359" s="25"/>
    </row>
    <row r="360" spans="1:7" s="2" customFormat="1" ht="15.75">
      <c r="A360" s="59"/>
      <c r="B360" s="7"/>
      <c r="C360" s="59"/>
      <c r="D360" s="7"/>
      <c r="E360" s="7"/>
      <c r="F360" s="7"/>
      <c r="G360" s="25"/>
    </row>
    <row r="361" spans="1:7" s="2" customFormat="1" ht="15.75">
      <c r="A361" s="59"/>
      <c r="B361" s="7"/>
      <c r="C361" s="59"/>
      <c r="D361" s="7"/>
      <c r="E361" s="7"/>
      <c r="F361" s="7"/>
      <c r="G361" s="25"/>
    </row>
    <row r="362" spans="1:7" s="2" customFormat="1" ht="15.75">
      <c r="A362" s="59"/>
      <c r="B362" s="7"/>
      <c r="C362" s="59"/>
      <c r="D362" s="7"/>
      <c r="E362" s="7"/>
      <c r="F362" s="7"/>
      <c r="G362" s="25"/>
    </row>
    <row r="363" spans="1:7" s="2" customFormat="1" ht="15.75">
      <c r="A363" s="59"/>
      <c r="B363" s="7"/>
      <c r="C363" s="59"/>
      <c r="D363" s="7"/>
      <c r="E363" s="7"/>
      <c r="F363" s="7"/>
      <c r="G363" s="25"/>
    </row>
    <row r="364" spans="1:7" s="2" customFormat="1" ht="15.75">
      <c r="A364" s="59"/>
      <c r="B364" s="7"/>
      <c r="C364" s="59"/>
      <c r="D364" s="7"/>
      <c r="E364" s="7"/>
      <c r="F364" s="7"/>
      <c r="G364" s="25"/>
    </row>
    <row r="365" spans="1:7" s="2" customFormat="1" ht="15.75">
      <c r="A365" s="59"/>
      <c r="B365" s="7"/>
      <c r="C365" s="59"/>
      <c r="D365" s="7"/>
      <c r="E365" s="7"/>
      <c r="F365" s="7"/>
      <c r="G365" s="25"/>
    </row>
    <row r="366" spans="1:7" s="2" customFormat="1" ht="15.75">
      <c r="A366" s="59"/>
      <c r="B366" s="7"/>
      <c r="C366" s="7"/>
      <c r="D366" s="7"/>
      <c r="E366" s="7"/>
      <c r="F366" s="7"/>
      <c r="G366" s="25"/>
    </row>
    <row r="367" spans="1:7" s="2" customFormat="1" ht="15.75">
      <c r="A367" s="59"/>
      <c r="B367" s="7"/>
      <c r="C367" s="7"/>
      <c r="D367" s="7"/>
      <c r="E367" s="126"/>
      <c r="F367" s="126"/>
      <c r="G367" s="26"/>
    </row>
    <row r="368" spans="1:7" s="2" customFormat="1" ht="15.75">
      <c r="A368" s="59"/>
      <c r="B368" s="7"/>
      <c r="C368" s="7"/>
      <c r="D368" s="7"/>
      <c r="E368" s="126"/>
      <c r="F368" s="126"/>
      <c r="G368" s="26"/>
    </row>
    <row r="369" spans="1:7" s="2" customFormat="1" ht="15.75">
      <c r="A369" s="59"/>
      <c r="B369" s="7"/>
      <c r="C369" s="7"/>
      <c r="D369" s="7"/>
      <c r="E369" s="126"/>
      <c r="F369" s="126"/>
      <c r="G369" s="27"/>
    </row>
    <row r="370" spans="1:7" s="2" customFormat="1" ht="15.75">
      <c r="A370" s="59"/>
      <c r="B370" s="7"/>
      <c r="C370" s="7"/>
      <c r="D370" s="7"/>
      <c r="E370" s="126"/>
      <c r="F370" s="126"/>
      <c r="G370" s="27"/>
    </row>
    <row r="371" spans="1:7" s="2" customFormat="1" ht="15.75">
      <c r="A371" s="59"/>
      <c r="B371" s="7"/>
      <c r="C371" s="7"/>
      <c r="D371" s="7"/>
      <c r="E371" s="126"/>
      <c r="F371" s="126"/>
      <c r="G371" s="26"/>
    </row>
    <row r="372" spans="1:7" s="2" customFormat="1" ht="15.75">
      <c r="A372" s="59"/>
      <c r="B372" s="7"/>
      <c r="C372" s="7"/>
      <c r="D372" s="7"/>
      <c r="E372" s="126"/>
      <c r="F372" s="126"/>
      <c r="G372" s="26"/>
    </row>
    <row r="373" spans="1:7" s="2" customFormat="1" ht="15.75">
      <c r="A373" s="59"/>
      <c r="B373" s="7"/>
      <c r="C373" s="7"/>
      <c r="D373" s="7"/>
      <c r="E373" s="126"/>
      <c r="F373" s="126"/>
      <c r="G373" s="26"/>
    </row>
    <row r="374" spans="1:7" s="2" customFormat="1" ht="15.75">
      <c r="A374" s="59"/>
      <c r="B374" s="7"/>
      <c r="C374" s="7"/>
      <c r="D374" s="7"/>
      <c r="E374" s="126"/>
      <c r="F374" s="126"/>
      <c r="G374" s="27"/>
    </row>
    <row r="375" spans="1:7" s="2" customFormat="1" ht="15.75">
      <c r="A375" s="59"/>
      <c r="B375" s="7"/>
      <c r="C375" s="7"/>
      <c r="D375" s="7"/>
      <c r="E375" s="126"/>
      <c r="F375" s="126"/>
      <c r="G375" s="26"/>
    </row>
    <row r="376" spans="1:7" s="2" customFormat="1" ht="15.75">
      <c r="A376" s="59"/>
      <c r="B376" s="7"/>
      <c r="C376" s="7"/>
      <c r="D376" s="7"/>
      <c r="E376" s="126"/>
      <c r="F376" s="126"/>
      <c r="G376" s="26"/>
    </row>
    <row r="377" spans="1:7" s="2" customFormat="1" ht="15.75">
      <c r="A377" s="59"/>
      <c r="B377" s="7"/>
      <c r="C377" s="7"/>
      <c r="D377" s="7"/>
      <c r="E377" s="126"/>
      <c r="F377" s="126"/>
      <c r="G377" s="26"/>
    </row>
    <row r="378" spans="1:7" s="2" customFormat="1" ht="15.75">
      <c r="A378" s="59"/>
      <c r="B378" s="7"/>
      <c r="C378" s="7"/>
      <c r="D378" s="7"/>
      <c r="E378" s="126"/>
      <c r="F378" s="126"/>
      <c r="G378" s="26"/>
    </row>
    <row r="379" spans="1:7" s="2" customFormat="1" ht="15.75">
      <c r="A379" s="59"/>
      <c r="B379" s="7"/>
      <c r="C379" s="7"/>
      <c r="D379" s="7"/>
      <c r="E379" s="126"/>
      <c r="F379" s="126"/>
      <c r="G379" s="26"/>
    </row>
    <row r="380" spans="1:7" s="2" customFormat="1" ht="15.75">
      <c r="A380" s="59"/>
      <c r="B380" s="7"/>
      <c r="C380" s="7"/>
      <c r="D380" s="7"/>
      <c r="E380" s="126"/>
      <c r="F380" s="126"/>
      <c r="G380" s="26"/>
    </row>
    <row r="381" spans="1:7" s="2" customFormat="1" ht="15.75">
      <c r="A381" s="59"/>
      <c r="B381" s="7"/>
      <c r="C381" s="7"/>
      <c r="D381" s="7"/>
      <c r="E381" s="126"/>
      <c r="F381" s="126"/>
      <c r="G381" s="26"/>
    </row>
    <row r="382" spans="1:7" s="2" customFormat="1" ht="15.75">
      <c r="A382" s="59"/>
      <c r="B382" s="7"/>
      <c r="C382" s="7"/>
      <c r="D382" s="7"/>
      <c r="E382" s="126"/>
      <c r="F382" s="126"/>
      <c r="G382" s="26"/>
    </row>
    <row r="383" spans="1:7" s="2" customFormat="1" ht="15.75">
      <c r="A383" s="59"/>
      <c r="B383" s="7"/>
      <c r="C383" s="7"/>
      <c r="D383" s="7"/>
      <c r="E383" s="127"/>
      <c r="F383" s="127"/>
      <c r="G383" s="26"/>
    </row>
    <row r="384" spans="1:7" s="2" customFormat="1" ht="15.75">
      <c r="A384" s="59"/>
      <c r="B384" s="7"/>
      <c r="C384" s="7"/>
      <c r="D384" s="7"/>
      <c r="E384" s="126"/>
      <c r="F384" s="126"/>
      <c r="G384" s="26"/>
    </row>
    <row r="385" spans="1:7" s="2" customFormat="1" ht="15.75">
      <c r="A385" s="59"/>
      <c r="B385" s="7"/>
      <c r="C385" s="7"/>
      <c r="D385" s="7"/>
      <c r="E385" s="126"/>
      <c r="F385" s="126"/>
      <c r="G385" s="27"/>
    </row>
    <row r="386" spans="1:7" s="2" customFormat="1" ht="15.75">
      <c r="A386" s="59"/>
      <c r="B386" s="7"/>
      <c r="C386" s="7"/>
      <c r="D386" s="7"/>
      <c r="E386" s="126"/>
      <c r="F386" s="126"/>
      <c r="G386" s="27"/>
    </row>
    <row r="387" spans="1:7" s="2" customFormat="1" ht="15.75">
      <c r="A387" s="59"/>
      <c r="B387" s="7"/>
      <c r="C387" s="7"/>
      <c r="D387" s="7"/>
      <c r="E387" s="126"/>
      <c r="F387" s="126"/>
      <c r="G387" s="27"/>
    </row>
    <row r="388" spans="1:7" s="2" customFormat="1" ht="15.75">
      <c r="A388" s="59"/>
      <c r="B388" s="7"/>
      <c r="C388" s="7"/>
      <c r="D388" s="7"/>
      <c r="E388" s="126"/>
      <c r="F388" s="126"/>
      <c r="G388" s="27"/>
    </row>
    <row r="389" spans="1:7" s="2" customFormat="1" ht="15.75">
      <c r="A389" s="59"/>
      <c r="B389" s="7"/>
      <c r="C389" s="7"/>
      <c r="D389" s="128"/>
      <c r="E389" s="129"/>
      <c r="F389" s="129"/>
      <c r="G389" s="26"/>
    </row>
    <row r="390" spans="1:7" s="2" customFormat="1" ht="15.75">
      <c r="A390" s="59"/>
      <c r="B390" s="7"/>
      <c r="C390" s="7"/>
      <c r="D390" s="128"/>
      <c r="E390" s="129"/>
      <c r="F390" s="129"/>
      <c r="G390" s="26"/>
    </row>
    <row r="391" spans="1:7" s="2" customFormat="1" ht="15.75">
      <c r="A391" s="59"/>
      <c r="B391" s="7"/>
      <c r="C391" s="7"/>
      <c r="D391" s="128"/>
      <c r="E391" s="7"/>
      <c r="F391" s="7"/>
      <c r="G391" s="27"/>
    </row>
    <row r="392" spans="1:7" s="2" customFormat="1" ht="15.75">
      <c r="A392" s="59"/>
      <c r="B392" s="7"/>
      <c r="C392" s="7"/>
      <c r="D392" s="128"/>
      <c r="E392" s="129"/>
      <c r="F392" s="129"/>
      <c r="G392" s="26"/>
    </row>
    <row r="393" spans="1:7" s="2" customFormat="1" ht="15.75">
      <c r="A393" s="59"/>
      <c r="B393" s="7"/>
      <c r="C393" s="7"/>
      <c r="D393" s="128"/>
      <c r="E393" s="129"/>
      <c r="F393" s="129"/>
      <c r="G393" s="26"/>
    </row>
    <row r="394" spans="1:7" s="2" customFormat="1" ht="15.75">
      <c r="A394" s="59"/>
      <c r="B394" s="7"/>
      <c r="C394" s="7"/>
      <c r="D394" s="128"/>
      <c r="E394" s="129"/>
      <c r="F394" s="129"/>
      <c r="G394" s="26"/>
    </row>
    <row r="395" spans="1:7" s="2" customFormat="1" ht="15" customHeight="1">
      <c r="A395" s="59"/>
      <c r="B395" s="7"/>
      <c r="C395" s="7"/>
      <c r="D395" s="7"/>
      <c r="E395" s="126"/>
      <c r="F395" s="126"/>
      <c r="G395" s="27"/>
    </row>
    <row r="396" spans="1:7" s="2" customFormat="1" ht="15.75">
      <c r="A396" s="59"/>
      <c r="B396" s="7"/>
      <c r="C396" s="7"/>
      <c r="D396" s="39"/>
      <c r="E396" s="39"/>
      <c r="F396" s="17"/>
      <c r="G396" s="26"/>
    </row>
    <row r="397" spans="1:7" s="2" customFormat="1" ht="15.75">
      <c r="A397" s="59"/>
      <c r="B397" s="7"/>
      <c r="C397" s="7"/>
      <c r="D397" s="39"/>
      <c r="E397" s="39"/>
      <c r="F397" s="17"/>
      <c r="G397" s="26"/>
    </row>
    <row r="398" spans="1:7" s="2" customFormat="1" ht="15.75">
      <c r="A398" s="59"/>
      <c r="B398" s="7"/>
      <c r="C398" s="7"/>
      <c r="D398" s="7"/>
      <c r="E398" s="7"/>
      <c r="F398" s="7"/>
      <c r="G398" s="26"/>
    </row>
    <row r="399" spans="1:7" s="2" customFormat="1" ht="15.75">
      <c r="A399" s="59"/>
      <c r="B399" s="7"/>
      <c r="C399" s="7"/>
      <c r="D399" s="7"/>
      <c r="E399" s="7"/>
      <c r="F399" s="7"/>
      <c r="G399" s="124"/>
    </row>
    <row r="400" spans="1:7" s="2" customFormat="1" ht="15.75">
      <c r="A400" s="59"/>
      <c r="B400" s="7"/>
      <c r="C400" s="7"/>
      <c r="D400" s="7"/>
      <c r="E400" s="7"/>
      <c r="F400" s="7"/>
      <c r="G400" s="124"/>
    </row>
    <row r="401" spans="1:7" s="2" customFormat="1" ht="15.75">
      <c r="A401" s="59"/>
      <c r="B401" s="7"/>
      <c r="C401" s="7"/>
      <c r="D401" s="39"/>
      <c r="E401" s="39"/>
      <c r="F401" s="17"/>
      <c r="G401" s="130"/>
    </row>
    <row r="402" spans="1:7" s="2" customFormat="1" ht="15.75">
      <c r="A402" s="59"/>
      <c r="B402" s="7"/>
      <c r="C402" s="7"/>
      <c r="D402" s="16"/>
      <c r="E402" s="16"/>
      <c r="F402" s="7"/>
      <c r="G402" s="124"/>
    </row>
    <row r="403" spans="1:7" s="2" customFormat="1" ht="15.75">
      <c r="A403" s="59"/>
      <c r="B403" s="7"/>
      <c r="C403" s="7"/>
      <c r="D403" s="7"/>
      <c r="E403" s="7"/>
      <c r="F403" s="7"/>
      <c r="G403" s="124"/>
    </row>
    <row r="404" spans="1:7" s="2" customFormat="1" ht="15.75">
      <c r="A404" s="59"/>
      <c r="B404" s="7"/>
      <c r="C404" s="7"/>
      <c r="D404" s="7"/>
      <c r="E404" s="7"/>
      <c r="F404" s="7"/>
      <c r="G404" s="124"/>
    </row>
    <row r="405" spans="1:7" s="2" customFormat="1" ht="15.75">
      <c r="A405" s="59"/>
      <c r="B405" s="7"/>
      <c r="C405" s="7"/>
      <c r="D405" s="7"/>
      <c r="E405" s="7"/>
      <c r="F405" s="7"/>
      <c r="G405" s="124"/>
    </row>
    <row r="406" spans="1:7" s="2" customFormat="1" ht="15.75">
      <c r="A406" s="59"/>
      <c r="B406" s="7"/>
      <c r="C406" s="7"/>
      <c r="D406" s="7"/>
      <c r="E406" s="7"/>
      <c r="F406" s="7"/>
      <c r="G406" s="26"/>
    </row>
    <row r="407" spans="1:7" s="2" customFormat="1" ht="15.75">
      <c r="A407" s="59"/>
      <c r="B407" s="7"/>
      <c r="C407" s="7"/>
      <c r="D407" s="7"/>
      <c r="E407" s="7"/>
      <c r="F407" s="7"/>
      <c r="G407" s="26"/>
    </row>
    <row r="408" spans="1:7" s="2" customFormat="1" ht="15.75">
      <c r="A408" s="59"/>
      <c r="B408" s="7"/>
      <c r="C408" s="7"/>
      <c r="D408" s="7"/>
      <c r="E408" s="7"/>
      <c r="F408" s="7"/>
      <c r="G408" s="26"/>
    </row>
    <row r="409" spans="1:7" s="12" customFormat="1" ht="15.75">
      <c r="A409" s="59"/>
      <c r="B409" s="131"/>
      <c r="C409" s="40"/>
      <c r="D409" s="40"/>
      <c r="E409" s="40"/>
      <c r="F409" s="40"/>
      <c r="G409" s="28"/>
    </row>
    <row r="410" spans="1:7" s="2" customFormat="1" ht="15.75">
      <c r="A410" s="59"/>
      <c r="B410" s="7"/>
      <c r="C410" s="7"/>
      <c r="D410" s="7"/>
      <c r="E410" s="7"/>
      <c r="F410" s="7"/>
      <c r="G410" s="19"/>
    </row>
    <row r="411" spans="1:7" s="2" customFormat="1" ht="15.75">
      <c r="A411" s="59"/>
      <c r="B411" s="7"/>
      <c r="C411" s="7"/>
      <c r="D411" s="7"/>
      <c r="E411" s="7"/>
      <c r="F411" s="7"/>
      <c r="G411" s="19"/>
    </row>
    <row r="412" spans="1:7" s="2" customFormat="1" ht="15.75">
      <c r="A412" s="59"/>
      <c r="B412" s="7"/>
      <c r="C412" s="7"/>
      <c r="D412" s="7"/>
      <c r="E412" s="7"/>
      <c r="F412" s="7"/>
      <c r="G412" s="19"/>
    </row>
    <row r="413" spans="1:7" s="2" customFormat="1" ht="15.75">
      <c r="A413" s="59"/>
      <c r="B413" s="7"/>
      <c r="C413" s="7"/>
      <c r="D413" s="7"/>
      <c r="E413" s="7"/>
      <c r="F413" s="7"/>
      <c r="G413" s="19"/>
    </row>
    <row r="414" spans="1:7" s="2" customFormat="1" ht="15.75">
      <c r="A414" s="59"/>
      <c r="B414" s="7"/>
      <c r="C414" s="7"/>
      <c r="D414" s="7"/>
      <c r="E414" s="7"/>
      <c r="F414" s="7"/>
      <c r="G414" s="19"/>
    </row>
    <row r="415" spans="1:7" s="2" customFormat="1" ht="15.75">
      <c r="A415" s="59"/>
      <c r="B415" s="7"/>
      <c r="C415" s="7"/>
      <c r="D415" s="7"/>
      <c r="E415" s="7"/>
      <c r="F415" s="7"/>
      <c r="G415" s="19"/>
    </row>
    <row r="416" spans="1:7" s="2" customFormat="1" ht="15.75">
      <c r="A416" s="59"/>
      <c r="B416" s="7"/>
      <c r="C416" s="59"/>
      <c r="D416" s="59"/>
      <c r="E416" s="7"/>
      <c r="F416" s="7"/>
      <c r="G416" s="19"/>
    </row>
    <row r="417" spans="1:7" s="2" customFormat="1" ht="15.75">
      <c r="A417" s="59"/>
      <c r="B417" s="7"/>
      <c r="C417" s="59"/>
      <c r="D417" s="365"/>
      <c r="E417" s="365"/>
      <c r="F417" s="7"/>
      <c r="G417" s="19"/>
    </row>
    <row r="418" spans="1:7" s="2" customFormat="1" ht="15.75">
      <c r="A418" s="59"/>
      <c r="B418" s="7"/>
      <c r="C418" s="7"/>
      <c r="D418" s="7"/>
      <c r="E418" s="7"/>
      <c r="F418" s="7"/>
      <c r="G418" s="19"/>
    </row>
    <row r="419" spans="1:7" s="2" customFormat="1" ht="15.75">
      <c r="A419" s="59"/>
      <c r="B419" s="7"/>
      <c r="C419" s="7"/>
      <c r="D419" s="7"/>
      <c r="E419" s="126"/>
      <c r="F419" s="126"/>
      <c r="G419" s="19"/>
    </row>
    <row r="420" spans="1:7" s="2" customFormat="1" ht="15.75">
      <c r="A420" s="59"/>
      <c r="B420" s="7"/>
      <c r="C420" s="7"/>
      <c r="D420" s="7"/>
      <c r="E420" s="126"/>
      <c r="F420" s="126"/>
      <c r="G420" s="19"/>
    </row>
    <row r="421" spans="1:7" s="2" customFormat="1" ht="15.75">
      <c r="A421" s="59"/>
      <c r="B421" s="7"/>
      <c r="C421" s="7"/>
      <c r="D421" s="7"/>
      <c r="E421" s="126"/>
      <c r="F421" s="126"/>
      <c r="G421" s="19"/>
    </row>
    <row r="422" spans="1:7" s="2" customFormat="1" ht="15.75">
      <c r="A422" s="59"/>
      <c r="B422" s="7"/>
      <c r="C422" s="7"/>
      <c r="D422" s="7"/>
      <c r="E422" s="126"/>
      <c r="F422" s="126"/>
      <c r="G422" s="29"/>
    </row>
    <row r="423" spans="1:7" s="2" customFormat="1" ht="15.75">
      <c r="A423" s="59"/>
      <c r="B423" s="7"/>
      <c r="C423" s="7"/>
      <c r="D423" s="7"/>
      <c r="E423" s="126"/>
      <c r="F423" s="126"/>
      <c r="G423" s="29"/>
    </row>
    <row r="424" spans="1:7" s="2" customFormat="1" ht="15.75">
      <c r="A424" s="59"/>
      <c r="B424" s="7"/>
      <c r="C424" s="7"/>
      <c r="D424" s="7"/>
      <c r="E424" s="126"/>
      <c r="F424" s="126"/>
      <c r="G424" s="29"/>
    </row>
    <row r="425" spans="1:7" s="2" customFormat="1" ht="15.75">
      <c r="A425" s="59"/>
      <c r="B425" s="7"/>
      <c r="C425" s="7"/>
      <c r="D425" s="7"/>
      <c r="E425" s="126"/>
      <c r="F425" s="126"/>
      <c r="G425" s="19"/>
    </row>
    <row r="426" spans="1:7" s="2" customFormat="1" ht="15.75">
      <c r="A426" s="59"/>
      <c r="B426" s="7"/>
      <c r="C426" s="7"/>
      <c r="D426" s="7"/>
      <c r="E426" s="126"/>
      <c r="F426" s="126"/>
      <c r="G426" s="19"/>
    </row>
    <row r="427" spans="1:7" s="2" customFormat="1" ht="15.75">
      <c r="A427" s="59"/>
      <c r="B427" s="7"/>
      <c r="C427" s="7"/>
      <c r="D427" s="7"/>
      <c r="E427" s="126"/>
      <c r="F427" s="126"/>
      <c r="G427" s="19"/>
    </row>
    <row r="428" spans="1:7" s="2" customFormat="1" ht="15.75">
      <c r="A428" s="59"/>
      <c r="B428" s="7"/>
      <c r="C428" s="7"/>
      <c r="D428" s="7"/>
      <c r="E428" s="126"/>
      <c r="F428" s="126"/>
      <c r="G428" s="19"/>
    </row>
    <row r="429" spans="1:7" s="2" customFormat="1" ht="15.75">
      <c r="A429" s="59"/>
      <c r="B429" s="7"/>
      <c r="C429" s="7"/>
      <c r="D429" s="7"/>
      <c r="E429" s="126"/>
      <c r="F429" s="126"/>
      <c r="G429" s="19"/>
    </row>
    <row r="430" spans="1:7" s="2" customFormat="1" ht="15.75">
      <c r="A430" s="59"/>
      <c r="B430" s="7"/>
      <c r="C430" s="7"/>
      <c r="D430" s="7"/>
      <c r="E430" s="126"/>
      <c r="F430" s="126"/>
      <c r="G430" s="29"/>
    </row>
    <row r="431" spans="1:7" s="2" customFormat="1" ht="15.75">
      <c r="A431" s="59"/>
      <c r="B431" s="7"/>
      <c r="C431" s="7"/>
      <c r="D431" s="7"/>
      <c r="E431" s="126"/>
      <c r="F431" s="126"/>
      <c r="G431" s="29"/>
    </row>
    <row r="432" spans="1:7" s="2" customFormat="1" ht="15.75">
      <c r="A432" s="59"/>
      <c r="B432" s="7"/>
      <c r="C432" s="7"/>
      <c r="D432" s="7"/>
      <c r="E432" s="126"/>
      <c r="F432" s="126"/>
      <c r="G432" s="19"/>
    </row>
    <row r="433" spans="1:7" s="2" customFormat="1" ht="15.75">
      <c r="A433" s="59"/>
      <c r="B433" s="7"/>
      <c r="C433" s="7"/>
      <c r="D433" s="7"/>
      <c r="E433" s="126"/>
      <c r="F433" s="126"/>
      <c r="G433" s="19"/>
    </row>
    <row r="434" spans="1:7" s="2" customFormat="1" ht="15.75">
      <c r="A434" s="59"/>
      <c r="B434" s="7"/>
      <c r="C434" s="7"/>
      <c r="D434" s="7"/>
      <c r="E434" s="126"/>
      <c r="F434" s="126"/>
      <c r="G434" s="19"/>
    </row>
    <row r="435" spans="1:7" s="2" customFormat="1" ht="15.75">
      <c r="A435" s="59"/>
      <c r="B435" s="7"/>
      <c r="C435" s="7"/>
      <c r="D435" s="7"/>
      <c r="E435" s="126"/>
      <c r="F435" s="126"/>
      <c r="G435" s="19"/>
    </row>
    <row r="436" spans="1:7" s="2" customFormat="1" ht="15.75">
      <c r="A436" s="59"/>
      <c r="B436" s="7"/>
      <c r="C436" s="7"/>
      <c r="D436" s="7"/>
      <c r="E436" s="126"/>
      <c r="F436" s="126"/>
      <c r="G436" s="19"/>
    </row>
    <row r="437" spans="1:7" s="2" customFormat="1" ht="15.75">
      <c r="A437" s="59"/>
      <c r="B437" s="7"/>
      <c r="C437" s="7"/>
      <c r="D437" s="7"/>
      <c r="E437" s="126"/>
      <c r="F437" s="126"/>
      <c r="G437" s="19"/>
    </row>
    <row r="438" spans="1:7" s="2" customFormat="1" ht="15.75">
      <c r="A438" s="59"/>
      <c r="B438" s="7"/>
      <c r="C438" s="7"/>
      <c r="D438" s="128"/>
      <c r="E438" s="7"/>
      <c r="F438" s="7"/>
      <c r="G438" s="29"/>
    </row>
    <row r="439" spans="1:7" s="2" customFormat="1" ht="15.75">
      <c r="A439" s="59"/>
      <c r="B439" s="7"/>
      <c r="C439" s="7"/>
      <c r="D439" s="128"/>
      <c r="E439" s="129"/>
      <c r="F439" s="129"/>
      <c r="G439" s="19"/>
    </row>
    <row r="440" spans="1:7" s="2" customFormat="1" ht="15.75">
      <c r="A440" s="59"/>
      <c r="B440" s="7"/>
      <c r="C440" s="7"/>
      <c r="D440" s="128"/>
      <c r="E440" s="129"/>
      <c r="F440" s="129"/>
      <c r="G440" s="19"/>
    </row>
    <row r="441" spans="1:7" s="2" customFormat="1" ht="15.75">
      <c r="A441" s="59"/>
      <c r="B441" s="7"/>
      <c r="C441" s="7"/>
      <c r="D441" s="128"/>
      <c r="E441" s="129"/>
      <c r="F441" s="129"/>
      <c r="G441" s="19"/>
    </row>
    <row r="442" spans="1:7" s="2" customFormat="1" ht="15.75">
      <c r="A442" s="59"/>
      <c r="B442" s="7"/>
      <c r="C442" s="7"/>
      <c r="D442" s="7"/>
      <c r="E442" s="126"/>
      <c r="F442" s="126"/>
      <c r="G442" s="19"/>
    </row>
    <row r="443" spans="1:7" s="2" customFormat="1" ht="15.75">
      <c r="A443" s="59"/>
      <c r="B443" s="7"/>
      <c r="C443" s="7"/>
      <c r="D443" s="7"/>
      <c r="E443" s="126"/>
      <c r="F443" s="126"/>
      <c r="G443" s="19"/>
    </row>
    <row r="444" spans="1:7" s="9" customFormat="1" ht="15.75">
      <c r="A444" s="61"/>
      <c r="B444" s="40"/>
      <c r="C444" s="40"/>
      <c r="D444" s="40"/>
      <c r="E444" s="132"/>
      <c r="F444" s="132"/>
      <c r="G444" s="23"/>
    </row>
    <row r="445" spans="1:7" s="2" customFormat="1" ht="15.75">
      <c r="A445" s="59"/>
      <c r="B445" s="7"/>
      <c r="C445" s="7"/>
      <c r="D445" s="7"/>
      <c r="E445" s="126"/>
      <c r="F445" s="126"/>
      <c r="G445" s="25"/>
    </row>
    <row r="446" spans="1:7" s="2" customFormat="1" ht="15.75">
      <c r="A446" s="59"/>
      <c r="B446" s="7"/>
      <c r="C446" s="7"/>
      <c r="D446" s="7"/>
      <c r="E446" s="126"/>
      <c r="F446" s="126"/>
      <c r="G446" s="25"/>
    </row>
    <row r="447" spans="1:7" s="2" customFormat="1" ht="15.75">
      <c r="A447" s="59"/>
      <c r="B447" s="7"/>
      <c r="C447" s="7"/>
      <c r="D447" s="7"/>
      <c r="E447" s="126"/>
      <c r="F447" s="126"/>
      <c r="G447" s="26"/>
    </row>
    <row r="448" spans="1:7" s="2" customFormat="1" ht="15.75">
      <c r="A448" s="59"/>
      <c r="B448" s="7"/>
      <c r="C448" s="7"/>
      <c r="D448" s="7"/>
      <c r="E448" s="126"/>
      <c r="F448" s="126"/>
      <c r="G448" s="26"/>
    </row>
    <row r="449" spans="1:7" s="2" customFormat="1" ht="15.75">
      <c r="A449" s="59"/>
      <c r="B449" s="7"/>
      <c r="C449" s="7"/>
      <c r="D449" s="7"/>
      <c r="E449" s="126"/>
      <c r="F449" s="126"/>
      <c r="G449" s="26"/>
    </row>
    <row r="450" spans="1:7" s="2" customFormat="1" ht="15.75">
      <c r="A450" s="59"/>
      <c r="B450" s="7"/>
      <c r="C450" s="7"/>
      <c r="D450" s="7"/>
      <c r="E450" s="126"/>
      <c r="F450" s="126"/>
      <c r="G450" s="26"/>
    </row>
    <row r="451" spans="1:7" s="2" customFormat="1" ht="15.75">
      <c r="A451" s="59"/>
      <c r="B451" s="7"/>
      <c r="C451" s="7"/>
      <c r="D451" s="7"/>
      <c r="E451" s="126"/>
      <c r="F451" s="126"/>
      <c r="G451" s="25"/>
    </row>
    <row r="452" spans="1:7" s="2" customFormat="1" ht="15.75">
      <c r="A452" s="59"/>
      <c r="B452" s="7"/>
      <c r="C452" s="7"/>
      <c r="D452" s="7"/>
      <c r="E452" s="126"/>
      <c r="F452" s="126"/>
      <c r="G452" s="26"/>
    </row>
    <row r="453" spans="1:7" s="2" customFormat="1" ht="15.75">
      <c r="A453" s="59"/>
      <c r="B453" s="7"/>
      <c r="C453" s="7"/>
      <c r="D453" s="7"/>
      <c r="E453" s="126"/>
      <c r="F453" s="126"/>
      <c r="G453" s="26"/>
    </row>
    <row r="454" spans="1:7" s="2" customFormat="1" ht="15.75">
      <c r="A454" s="59"/>
      <c r="B454" s="7"/>
      <c r="C454" s="7"/>
      <c r="D454" s="7"/>
      <c r="E454" s="126"/>
      <c r="F454" s="126"/>
      <c r="G454" s="26"/>
    </row>
    <row r="455" spans="1:7" s="2" customFormat="1" ht="15.75">
      <c r="A455" s="59"/>
      <c r="B455" s="131"/>
      <c r="C455" s="40"/>
      <c r="D455" s="40"/>
      <c r="E455" s="40"/>
      <c r="F455" s="40"/>
      <c r="G455" s="23"/>
    </row>
    <row r="456" spans="1:7" ht="15.75">
      <c r="A456" s="59"/>
      <c r="B456" s="7"/>
      <c r="C456" s="7"/>
      <c r="D456" s="7"/>
      <c r="E456" s="7"/>
      <c r="F456" s="7"/>
      <c r="G456" s="25"/>
    </row>
    <row r="457" spans="1:7" ht="15.75">
      <c r="A457" s="59"/>
      <c r="B457" s="7"/>
      <c r="C457" s="7"/>
      <c r="D457" s="16"/>
      <c r="E457" s="16"/>
      <c r="F457" s="7"/>
      <c r="G457" s="26"/>
    </row>
    <row r="458" spans="1:7" ht="15.75">
      <c r="A458" s="59"/>
      <c r="B458" s="7"/>
      <c r="C458" s="7"/>
      <c r="D458" s="7"/>
      <c r="E458" s="7"/>
      <c r="F458" s="7"/>
      <c r="G458" s="26"/>
    </row>
    <row r="459" spans="1:7" ht="15.75">
      <c r="A459" s="59"/>
      <c r="B459" s="7"/>
      <c r="C459" s="7"/>
      <c r="D459" s="7"/>
      <c r="E459" s="7"/>
      <c r="F459" s="7"/>
      <c r="G459" s="26"/>
    </row>
    <row r="460" spans="1:7" ht="15.75">
      <c r="A460" s="59"/>
      <c r="B460" s="7"/>
      <c r="C460" s="7"/>
      <c r="D460" s="7"/>
      <c r="E460" s="7"/>
      <c r="F460" s="7"/>
      <c r="G460" s="31"/>
    </row>
    <row r="461" spans="1:7" ht="15.75">
      <c r="A461" s="59"/>
      <c r="B461" s="7"/>
      <c r="C461" s="7"/>
      <c r="D461" s="7"/>
      <c r="E461" s="7"/>
      <c r="F461" s="7"/>
      <c r="G461" s="31"/>
    </row>
    <row r="462" spans="1:7" ht="15.75">
      <c r="A462" s="59"/>
      <c r="B462" s="7"/>
      <c r="C462" s="7"/>
      <c r="D462" s="7"/>
      <c r="E462" s="7"/>
      <c r="F462" s="7"/>
      <c r="G462" s="26"/>
    </row>
    <row r="463" spans="1:7" ht="15.75">
      <c r="A463" s="59"/>
      <c r="B463" s="7"/>
      <c r="C463" s="7"/>
      <c r="D463" s="7"/>
      <c r="E463" s="7"/>
      <c r="F463" s="7"/>
      <c r="G463" s="26"/>
    </row>
    <row r="464" spans="1:7" ht="15.75">
      <c r="A464" s="59"/>
      <c r="B464" s="7"/>
      <c r="C464" s="7"/>
      <c r="D464" s="7"/>
      <c r="E464" s="7"/>
      <c r="F464" s="7"/>
      <c r="G464" s="26"/>
    </row>
    <row r="465" spans="1:7" ht="15.75">
      <c r="A465" s="59"/>
      <c r="B465" s="7"/>
      <c r="C465" s="7"/>
      <c r="D465" s="7"/>
      <c r="E465" s="7"/>
      <c r="F465" s="7"/>
      <c r="G465" s="26"/>
    </row>
    <row r="466" spans="1:7" ht="15.75">
      <c r="A466" s="59"/>
      <c r="B466" s="131"/>
      <c r="C466" s="40"/>
      <c r="D466" s="40"/>
      <c r="E466" s="40"/>
      <c r="F466" s="40"/>
      <c r="G466" s="23"/>
    </row>
    <row r="467" spans="1:7" ht="15.75">
      <c r="A467" s="59"/>
      <c r="B467" s="131"/>
      <c r="C467" s="7"/>
      <c r="D467" s="7"/>
      <c r="E467" s="126"/>
      <c r="F467" s="7"/>
      <c r="G467" s="25"/>
    </row>
    <row r="468" spans="1:7" ht="15.75">
      <c r="A468" s="59"/>
      <c r="B468" s="131"/>
      <c r="C468" s="7"/>
      <c r="D468" s="7"/>
      <c r="E468" s="126"/>
      <c r="F468" s="7"/>
      <c r="G468" s="26"/>
    </row>
    <row r="469" spans="1:7" ht="15.75">
      <c r="A469" s="59"/>
      <c r="B469" s="131"/>
      <c r="C469" s="7"/>
      <c r="D469" s="7"/>
      <c r="E469" s="126"/>
      <c r="F469" s="7"/>
      <c r="G469" s="26"/>
    </row>
    <row r="470" spans="1:7" ht="15.75">
      <c r="A470" s="59"/>
      <c r="B470" s="7"/>
      <c r="C470" s="7"/>
      <c r="D470" s="7"/>
      <c r="E470" s="7"/>
      <c r="F470" s="7"/>
      <c r="G470" s="25"/>
    </row>
    <row r="471" spans="1:7" ht="15.75">
      <c r="A471" s="59"/>
      <c r="B471" s="7"/>
      <c r="C471" s="7"/>
      <c r="D471" s="7"/>
      <c r="E471" s="7"/>
      <c r="F471" s="7"/>
      <c r="G471" s="25"/>
    </row>
    <row r="472" spans="1:7" ht="15.75">
      <c r="A472" s="59"/>
      <c r="B472" s="7"/>
      <c r="C472" s="7"/>
      <c r="D472" s="7"/>
      <c r="E472" s="7"/>
      <c r="F472" s="7"/>
      <c r="G472" s="26"/>
    </row>
    <row r="473" spans="1:7" ht="15.75">
      <c r="A473" s="59"/>
      <c r="B473" s="7"/>
      <c r="C473" s="7"/>
      <c r="D473" s="7"/>
      <c r="E473" s="128"/>
      <c r="F473" s="128"/>
      <c r="G473" s="31"/>
    </row>
    <row r="474" spans="1:7" ht="15.75">
      <c r="A474" s="59"/>
      <c r="B474" s="7"/>
      <c r="C474" s="7"/>
      <c r="D474" s="7"/>
      <c r="E474" s="7"/>
      <c r="F474" s="7"/>
      <c r="G474" s="26"/>
    </row>
    <row r="475" spans="1:7" s="9" customFormat="1" ht="15.75">
      <c r="A475" s="61"/>
      <c r="B475" s="40"/>
      <c r="C475" s="40"/>
      <c r="D475" s="40"/>
      <c r="E475" s="40"/>
      <c r="F475" s="40"/>
      <c r="G475" s="32"/>
    </row>
    <row r="476" spans="1:7" ht="15.75">
      <c r="A476" s="59"/>
      <c r="B476" s="7"/>
      <c r="C476" s="39"/>
      <c r="D476" s="39"/>
      <c r="E476" s="39"/>
      <c r="F476" s="17"/>
      <c r="G476" s="26"/>
    </row>
    <row r="477" spans="1:7" s="2" customFormat="1" ht="15.75">
      <c r="A477" s="59"/>
      <c r="B477" s="7"/>
      <c r="C477" s="7"/>
      <c r="D477" s="7"/>
      <c r="E477" s="7"/>
      <c r="F477" s="7"/>
      <c r="G477" s="25"/>
    </row>
    <row r="478" spans="1:7" s="2" customFormat="1" ht="15.75">
      <c r="A478" s="59"/>
      <c r="B478" s="7"/>
      <c r="C478" s="7"/>
      <c r="D478" s="7"/>
      <c r="E478" s="126"/>
      <c r="F478" s="126"/>
      <c r="G478" s="22"/>
    </row>
    <row r="479" spans="1:7" s="2" customFormat="1" ht="15.75">
      <c r="A479" s="59"/>
      <c r="B479" s="7"/>
      <c r="C479" s="7"/>
      <c r="D479" s="7"/>
      <c r="E479" s="126"/>
      <c r="F479" s="126"/>
      <c r="G479" s="26"/>
    </row>
    <row r="480" spans="1:7" s="2" customFormat="1" ht="15.75">
      <c r="A480" s="59"/>
      <c r="B480" s="7"/>
      <c r="C480" s="7"/>
      <c r="D480" s="7"/>
      <c r="E480" s="126"/>
      <c r="F480" s="126"/>
      <c r="G480" s="26"/>
    </row>
    <row r="481" spans="1:7" s="2" customFormat="1" ht="15.75">
      <c r="A481" s="59"/>
      <c r="B481" s="7"/>
      <c r="C481" s="7"/>
      <c r="D481" s="7"/>
      <c r="E481" s="7"/>
      <c r="F481" s="7"/>
      <c r="G481" s="25"/>
    </row>
    <row r="482" spans="1:7" s="2" customFormat="1" ht="15.75">
      <c r="A482" s="59"/>
      <c r="B482" s="7"/>
      <c r="C482" s="7"/>
      <c r="D482" s="7"/>
      <c r="E482" s="7"/>
      <c r="F482" s="7"/>
      <c r="G482" s="25"/>
    </row>
    <row r="483" spans="1:7" s="2" customFormat="1" ht="15.75">
      <c r="A483" s="59"/>
      <c r="B483" s="7"/>
      <c r="C483" s="7"/>
      <c r="D483" s="7"/>
      <c r="E483" s="7"/>
      <c r="F483" s="7"/>
      <c r="G483" s="25"/>
    </row>
    <row r="484" spans="1:7" s="2" customFormat="1" ht="15.75">
      <c r="A484" s="59"/>
      <c r="B484" s="7"/>
      <c r="C484" s="7"/>
      <c r="D484" s="7"/>
      <c r="E484" s="7"/>
      <c r="F484" s="7"/>
      <c r="G484" s="26"/>
    </row>
    <row r="485" spans="1:7" s="2" customFormat="1" ht="15.75">
      <c r="A485" s="59"/>
      <c r="B485" s="7"/>
      <c r="C485" s="7"/>
      <c r="D485" s="7"/>
      <c r="E485" s="128"/>
      <c r="F485" s="128"/>
      <c r="G485" s="31"/>
    </row>
    <row r="486" spans="1:7" s="2" customFormat="1" ht="15.75">
      <c r="A486" s="59"/>
      <c r="B486" s="7"/>
      <c r="C486" s="7"/>
      <c r="D486" s="7"/>
      <c r="E486" s="128"/>
      <c r="F486" s="128"/>
      <c r="G486" s="31"/>
    </row>
    <row r="487" spans="1:7" s="2" customFormat="1" ht="15.75">
      <c r="A487" s="59"/>
      <c r="B487" s="7"/>
      <c r="C487" s="7"/>
      <c r="D487" s="7"/>
      <c r="E487" s="7"/>
      <c r="F487" s="7"/>
      <c r="G487" s="26"/>
    </row>
    <row r="488" spans="1:7" s="2" customFormat="1" ht="18" customHeight="1">
      <c r="A488" s="59"/>
      <c r="B488" s="7"/>
      <c r="C488" s="17"/>
      <c r="D488" s="17"/>
      <c r="E488" s="17"/>
      <c r="F488" s="17"/>
      <c r="G488" s="26"/>
    </row>
    <row r="489" spans="1:7" s="2" customFormat="1" ht="15.75">
      <c r="A489" s="59"/>
      <c r="B489" s="131"/>
      <c r="C489" s="40"/>
      <c r="D489" s="40"/>
      <c r="E489" s="40"/>
      <c r="F489" s="40"/>
      <c r="G489" s="23"/>
    </row>
    <row r="490" spans="1:7" s="2" customFormat="1" ht="15.75">
      <c r="A490" s="59"/>
      <c r="B490" s="7"/>
      <c r="C490" s="7"/>
      <c r="D490" s="7"/>
      <c r="E490" s="7"/>
      <c r="F490" s="7"/>
      <c r="G490" s="25"/>
    </row>
    <row r="491" spans="1:7" s="2" customFormat="1" ht="15.75">
      <c r="A491" s="59"/>
      <c r="B491" s="7"/>
      <c r="C491" s="7"/>
      <c r="D491" s="7"/>
      <c r="E491" s="7"/>
      <c r="F491" s="7"/>
      <c r="G491" s="26"/>
    </row>
    <row r="492" spans="1:7" s="2" customFormat="1" ht="15.75">
      <c r="A492" s="59"/>
      <c r="B492" s="7"/>
      <c r="C492" s="7"/>
      <c r="D492" s="16"/>
      <c r="E492" s="16"/>
      <c r="F492" s="7"/>
      <c r="G492" s="26"/>
    </row>
    <row r="493" spans="1:7" s="2" customFormat="1" ht="15.75">
      <c r="A493" s="59"/>
      <c r="B493" s="7"/>
      <c r="C493" s="7"/>
      <c r="D493" s="7"/>
      <c r="E493" s="7"/>
      <c r="F493" s="7"/>
      <c r="G493" s="26"/>
    </row>
    <row r="494" spans="1:7" s="2" customFormat="1" ht="15.75">
      <c r="A494" s="59"/>
      <c r="B494" s="7"/>
      <c r="C494" s="7"/>
      <c r="D494" s="7"/>
      <c r="E494" s="7"/>
      <c r="F494" s="7"/>
      <c r="G494" s="26"/>
    </row>
    <row r="495" spans="1:7" s="2" customFormat="1" ht="15.75">
      <c r="A495" s="59"/>
      <c r="B495" s="7"/>
      <c r="C495" s="59"/>
      <c r="D495" s="59"/>
      <c r="E495" s="7"/>
      <c r="F495" s="7"/>
      <c r="G495" s="25"/>
    </row>
    <row r="496" spans="1:7" s="2" customFormat="1" ht="15.75">
      <c r="A496" s="59"/>
      <c r="B496" s="7"/>
      <c r="C496" s="59"/>
      <c r="D496" s="16"/>
      <c r="E496" s="16"/>
      <c r="F496" s="7"/>
      <c r="G496" s="25"/>
    </row>
    <row r="497" spans="1:7" s="2" customFormat="1" ht="15.75">
      <c r="A497" s="59"/>
      <c r="B497" s="7"/>
      <c r="C497" s="7"/>
      <c r="D497" s="7"/>
      <c r="E497" s="7"/>
      <c r="F497" s="7"/>
      <c r="G497" s="25"/>
    </row>
    <row r="498" spans="1:7" s="2" customFormat="1" ht="15.75">
      <c r="A498" s="59"/>
      <c r="B498" s="7"/>
      <c r="C498" s="7"/>
      <c r="D498" s="7"/>
      <c r="E498" s="7"/>
      <c r="F498" s="7"/>
      <c r="G498" s="25"/>
    </row>
    <row r="499" spans="1:7" s="2" customFormat="1" ht="15.75">
      <c r="A499" s="59"/>
      <c r="B499" s="7"/>
      <c r="C499" s="7"/>
      <c r="D499" s="7"/>
      <c r="E499" s="7"/>
      <c r="F499" s="7"/>
      <c r="G499" s="25"/>
    </row>
    <row r="500" spans="1:7" s="2" customFormat="1" ht="15.75">
      <c r="A500" s="59"/>
      <c r="B500" s="7"/>
      <c r="C500" s="7"/>
      <c r="D500" s="7"/>
      <c r="E500" s="129"/>
      <c r="F500" s="129"/>
      <c r="G500" s="26"/>
    </row>
    <row r="501" spans="1:7" s="2" customFormat="1" ht="15.75">
      <c r="A501" s="59"/>
      <c r="B501" s="7"/>
      <c r="C501" s="7"/>
      <c r="D501" s="7"/>
      <c r="E501" s="129"/>
      <c r="F501" s="129"/>
      <c r="G501" s="26"/>
    </row>
    <row r="502" spans="1:7" s="2" customFormat="1" ht="15.75">
      <c r="A502" s="59"/>
      <c r="B502" s="7"/>
      <c r="C502" s="7"/>
      <c r="D502" s="7"/>
      <c r="E502" s="129"/>
      <c r="F502" s="129"/>
      <c r="G502" s="26"/>
    </row>
    <row r="503" spans="1:7" s="2" customFormat="1" ht="15.75">
      <c r="A503" s="59"/>
      <c r="B503" s="7"/>
      <c r="C503" s="7"/>
      <c r="D503" s="7"/>
      <c r="E503" s="129"/>
      <c r="F503" s="129"/>
      <c r="G503" s="26"/>
    </row>
    <row r="504" spans="1:7" s="2" customFormat="1" ht="15.75">
      <c r="A504" s="59"/>
      <c r="B504" s="7"/>
      <c r="C504" s="7"/>
      <c r="D504" s="7"/>
      <c r="E504" s="7"/>
      <c r="F504" s="7"/>
      <c r="G504" s="25"/>
    </row>
    <row r="505" spans="1:7" s="2" customFormat="1" ht="15.75">
      <c r="A505" s="59"/>
      <c r="B505" s="7"/>
      <c r="C505" s="7"/>
      <c r="D505" s="7"/>
      <c r="E505" s="7"/>
      <c r="F505" s="7"/>
      <c r="G505" s="25"/>
    </row>
    <row r="506" spans="1:7" s="2" customFormat="1" ht="15.75">
      <c r="A506" s="59"/>
      <c r="B506" s="7"/>
      <c r="C506" s="7"/>
      <c r="D506" s="7"/>
      <c r="E506" s="129"/>
      <c r="F506" s="129"/>
      <c r="G506" s="26"/>
    </row>
    <row r="507" spans="1:7" s="2" customFormat="1" ht="15.75">
      <c r="A507" s="59"/>
      <c r="B507" s="7"/>
      <c r="C507" s="7"/>
      <c r="D507" s="7"/>
      <c r="E507" s="129"/>
      <c r="F507" s="129"/>
      <c r="G507" s="26"/>
    </row>
    <row r="508" spans="1:7" s="2" customFormat="1" ht="15.75">
      <c r="A508" s="59"/>
      <c r="B508" s="7"/>
      <c r="C508" s="7"/>
      <c r="D508" s="129"/>
      <c r="E508" s="128"/>
      <c r="F508" s="128"/>
      <c r="G508" s="26"/>
    </row>
    <row r="509" spans="1:7" s="2" customFormat="1" ht="15.75">
      <c r="A509" s="59"/>
      <c r="B509" s="7"/>
      <c r="C509" s="7"/>
      <c r="D509" s="129"/>
      <c r="E509" s="128"/>
      <c r="F509" s="128"/>
      <c r="G509" s="26"/>
    </row>
    <row r="510" spans="1:7" s="2" customFormat="1" ht="15.75">
      <c r="A510" s="59"/>
      <c r="B510" s="7"/>
      <c r="C510" s="7"/>
      <c r="D510" s="128"/>
      <c r="E510" s="129"/>
      <c r="F510" s="129"/>
      <c r="G510" s="25"/>
    </row>
    <row r="511" spans="1:7" s="2" customFormat="1" ht="15.75">
      <c r="A511" s="59"/>
      <c r="B511" s="7"/>
      <c r="C511" s="7"/>
      <c r="D511" s="128"/>
      <c r="E511" s="129"/>
      <c r="F511" s="129"/>
      <c r="G511" s="26"/>
    </row>
    <row r="512" spans="1:7" s="2" customFormat="1" ht="15.75">
      <c r="A512" s="59"/>
      <c r="B512" s="7"/>
      <c r="C512" s="7"/>
      <c r="D512" s="128"/>
      <c r="E512" s="129"/>
      <c r="F512" s="129"/>
      <c r="G512" s="26"/>
    </row>
    <row r="513" spans="1:7" s="9" customFormat="1" ht="15.75">
      <c r="A513" s="61"/>
      <c r="B513" s="40"/>
      <c r="C513" s="40"/>
      <c r="D513" s="40"/>
      <c r="E513" s="40"/>
      <c r="F513" s="40"/>
      <c r="G513" s="23"/>
    </row>
    <row r="514" spans="1:7" s="2" customFormat="1" ht="15.75">
      <c r="A514" s="59"/>
      <c r="B514" s="7"/>
      <c r="C514" s="7"/>
      <c r="D514" s="7"/>
      <c r="E514" s="7"/>
      <c r="F514" s="7"/>
      <c r="G514" s="26"/>
    </row>
    <row r="515" spans="1:7" s="2" customFormat="1" ht="15.75">
      <c r="A515" s="59"/>
      <c r="B515" s="7"/>
      <c r="C515" s="7"/>
      <c r="D515" s="7"/>
      <c r="E515" s="7"/>
      <c r="F515" s="7"/>
      <c r="G515" s="26"/>
    </row>
    <row r="516" spans="1:7" s="9" customFormat="1" ht="15.75">
      <c r="A516" s="61"/>
      <c r="B516" s="40"/>
      <c r="C516" s="40"/>
      <c r="D516" s="40"/>
      <c r="E516" s="40"/>
      <c r="F516" s="40"/>
      <c r="G516" s="23"/>
    </row>
    <row r="517" spans="1:7" s="2" customFormat="1" ht="15.75">
      <c r="A517" s="59"/>
      <c r="B517" s="7"/>
      <c r="C517" s="7"/>
      <c r="D517" s="7"/>
      <c r="E517" s="7"/>
      <c r="F517" s="7"/>
      <c r="G517" s="26"/>
    </row>
    <row r="518" spans="1:7" s="2" customFormat="1" ht="15.75">
      <c r="A518" s="59"/>
      <c r="B518" s="7"/>
      <c r="C518" s="7"/>
      <c r="D518" s="7"/>
      <c r="E518" s="7"/>
      <c r="F518" s="7"/>
      <c r="G518" s="26"/>
    </row>
    <row r="519" spans="1:7" s="2" customFormat="1" ht="15.75">
      <c r="A519" s="59"/>
      <c r="B519" s="131"/>
      <c r="C519" s="7"/>
      <c r="D519" s="7"/>
      <c r="E519" s="7"/>
      <c r="F519" s="7"/>
      <c r="G519" s="23"/>
    </row>
    <row r="520" spans="1:7" s="2" customFormat="1" ht="15.75">
      <c r="A520" s="59"/>
      <c r="B520" s="7"/>
      <c r="C520" s="7"/>
      <c r="D520" s="7"/>
      <c r="E520" s="7"/>
      <c r="F520" s="7"/>
      <c r="G520" s="26"/>
    </row>
    <row r="521" spans="1:7" s="2" customFormat="1" ht="15.75">
      <c r="A521" s="59"/>
      <c r="B521" s="7"/>
      <c r="C521" s="7"/>
      <c r="D521" s="7"/>
      <c r="E521" s="7"/>
      <c r="F521" s="7"/>
      <c r="G521" s="26"/>
    </row>
    <row r="522" spans="1:7" s="9" customFormat="1" ht="23.25" customHeight="1">
      <c r="A522" s="61"/>
      <c r="B522" s="40"/>
      <c r="C522" s="40"/>
      <c r="D522" s="40"/>
      <c r="E522" s="40"/>
      <c r="F522" s="40"/>
      <c r="G522" s="32"/>
    </row>
    <row r="523" spans="1:7" s="2" customFormat="1" ht="15.75">
      <c r="A523" s="59"/>
      <c r="B523" s="7"/>
      <c r="C523" s="7"/>
      <c r="D523" s="7"/>
      <c r="E523" s="7"/>
      <c r="F523" s="7"/>
      <c r="G523" s="26"/>
    </row>
    <row r="524" spans="1:7" s="2" customFormat="1" ht="15.75">
      <c r="A524" s="59"/>
      <c r="B524" s="7"/>
      <c r="C524" s="7"/>
      <c r="D524" s="7"/>
      <c r="E524" s="7"/>
      <c r="F524" s="7"/>
      <c r="G524" s="26"/>
    </row>
    <row r="525" spans="1:7" s="9" customFormat="1" ht="23.25" customHeight="1">
      <c r="A525" s="61"/>
      <c r="B525" s="40"/>
      <c r="C525" s="40"/>
      <c r="D525" s="40"/>
      <c r="E525" s="40"/>
      <c r="F525" s="40"/>
      <c r="G525" s="32"/>
    </row>
    <row r="526" spans="1:7" s="2" customFormat="1" ht="15.75">
      <c r="A526" s="59"/>
      <c r="B526" s="7"/>
      <c r="C526" s="7"/>
      <c r="D526" s="7"/>
      <c r="E526" s="7"/>
      <c r="F526" s="7"/>
      <c r="G526" s="26"/>
    </row>
    <row r="527" spans="1:7" s="9" customFormat="1" ht="27" customHeight="1">
      <c r="A527" s="61"/>
      <c r="B527" s="40"/>
      <c r="C527" s="40"/>
      <c r="D527" s="40"/>
      <c r="E527" s="40"/>
      <c r="F527" s="40"/>
      <c r="G527" s="32"/>
    </row>
    <row r="528" spans="1:7" s="2" customFormat="1" ht="15.75">
      <c r="A528" s="59"/>
      <c r="B528" s="7"/>
      <c r="C528" s="7"/>
      <c r="D528" s="7"/>
      <c r="E528" s="7"/>
      <c r="F528" s="7"/>
      <c r="G528" s="26"/>
    </row>
    <row r="529" spans="1:7" s="2" customFormat="1" ht="30" customHeight="1">
      <c r="A529" s="59"/>
      <c r="B529" s="131"/>
      <c r="C529" s="40"/>
      <c r="D529" s="40"/>
      <c r="E529" s="40"/>
      <c r="F529" s="40"/>
      <c r="G529" s="23"/>
    </row>
    <row r="530" spans="1:7" s="2" customFormat="1" ht="15.75">
      <c r="A530" s="59"/>
      <c r="B530" s="7"/>
      <c r="C530" s="7"/>
      <c r="D530" s="7"/>
      <c r="E530" s="7"/>
      <c r="F530" s="7"/>
      <c r="G530" s="26"/>
    </row>
    <row r="531" spans="1:7" s="9" customFormat="1" ht="30.75" customHeight="1">
      <c r="A531" s="61"/>
      <c r="B531" s="40"/>
      <c r="C531" s="40"/>
      <c r="D531" s="40"/>
      <c r="E531" s="40"/>
      <c r="F531" s="40"/>
      <c r="G531" s="23"/>
    </row>
    <row r="532" spans="1:7" s="9" customFormat="1" ht="15.75">
      <c r="A532" s="61"/>
      <c r="B532" s="40"/>
      <c r="C532" s="7"/>
      <c r="D532" s="7"/>
      <c r="E532" s="7"/>
      <c r="F532" s="7"/>
      <c r="G532" s="26"/>
    </row>
    <row r="533" spans="1:7" s="2" customFormat="1" ht="15.75">
      <c r="A533" s="59"/>
      <c r="B533" s="7"/>
      <c r="C533" s="7"/>
      <c r="D533" s="7"/>
      <c r="E533" s="7"/>
      <c r="F533" s="7"/>
      <c r="G533" s="26"/>
    </row>
    <row r="534" spans="1:7" s="9" customFormat="1" ht="30.75" customHeight="1">
      <c r="A534" s="61"/>
      <c r="B534" s="40"/>
      <c r="C534" s="40"/>
      <c r="D534" s="40"/>
      <c r="E534" s="40"/>
      <c r="F534" s="40"/>
      <c r="G534" s="32"/>
    </row>
    <row r="535" spans="1:7" s="2" customFormat="1" ht="15.75">
      <c r="A535" s="59"/>
      <c r="B535" s="7"/>
      <c r="C535" s="7"/>
      <c r="D535" s="7"/>
      <c r="E535" s="7"/>
      <c r="F535" s="7"/>
      <c r="G535" s="26"/>
    </row>
    <row r="536" spans="1:7" s="2" customFormat="1" ht="30" customHeight="1">
      <c r="A536" s="59"/>
      <c r="B536" s="131"/>
      <c r="C536" s="40"/>
      <c r="D536" s="40"/>
      <c r="E536" s="40"/>
      <c r="F536" s="40"/>
      <c r="G536" s="23"/>
    </row>
    <row r="537" spans="1:7" s="2" customFormat="1" ht="15.75">
      <c r="A537" s="59"/>
      <c r="B537" s="7"/>
      <c r="C537" s="7"/>
      <c r="D537" s="7"/>
      <c r="E537" s="7"/>
      <c r="F537" s="7"/>
      <c r="G537" s="25"/>
    </row>
    <row r="538" spans="1:7" s="2" customFormat="1" ht="15.75">
      <c r="A538" s="59"/>
      <c r="B538" s="7"/>
      <c r="C538" s="7"/>
      <c r="D538" s="7"/>
      <c r="E538" s="7"/>
      <c r="F538" s="7"/>
      <c r="G538" s="25"/>
    </row>
    <row r="539" spans="1:7" s="2" customFormat="1" ht="15.75">
      <c r="A539" s="59"/>
      <c r="B539" s="7"/>
      <c r="C539" s="7"/>
      <c r="D539" s="7"/>
      <c r="E539" s="7"/>
      <c r="F539" s="7"/>
      <c r="G539" s="26"/>
    </row>
    <row r="540" spans="1:7" s="2" customFormat="1" ht="15.75">
      <c r="A540" s="59"/>
      <c r="B540" s="7"/>
      <c r="C540" s="7"/>
      <c r="D540" s="7"/>
      <c r="E540" s="7"/>
      <c r="F540" s="7"/>
      <c r="G540" s="26"/>
    </row>
    <row r="541" spans="1:7" s="9" customFormat="1" ht="29.25" customHeight="1">
      <c r="A541" s="61"/>
      <c r="B541" s="40"/>
      <c r="C541" s="40"/>
      <c r="D541" s="40"/>
      <c r="E541" s="40"/>
      <c r="F541" s="40"/>
      <c r="G541" s="32"/>
    </row>
    <row r="542" spans="1:7" s="2" customFormat="1" ht="15.75">
      <c r="A542" s="59"/>
      <c r="B542" s="7"/>
      <c r="C542" s="7"/>
      <c r="D542" s="7"/>
      <c r="E542" s="7"/>
      <c r="F542" s="7"/>
      <c r="G542" s="26"/>
    </row>
    <row r="543" spans="1:7" s="2" customFormat="1" ht="15.75">
      <c r="A543" s="59"/>
      <c r="B543" s="7"/>
      <c r="C543" s="7"/>
      <c r="D543" s="7"/>
      <c r="E543" s="7"/>
      <c r="F543" s="7"/>
      <c r="G543" s="26"/>
    </row>
    <row r="544" spans="1:7" s="9" customFormat="1" ht="33" customHeight="1">
      <c r="A544" s="61"/>
      <c r="B544" s="40"/>
      <c r="C544" s="40"/>
      <c r="D544" s="40"/>
      <c r="E544" s="40"/>
      <c r="F544" s="40"/>
      <c r="G544" s="23"/>
    </row>
    <row r="545" spans="1:7" s="2" customFormat="1" ht="16.5" customHeight="1">
      <c r="A545" s="59"/>
      <c r="B545" s="7"/>
      <c r="C545" s="7"/>
      <c r="D545" s="7"/>
      <c r="E545" s="7"/>
      <c r="F545" s="7"/>
      <c r="G545" s="25"/>
    </row>
    <row r="546" spans="1:7" s="2" customFormat="1" ht="16.5" customHeight="1">
      <c r="A546" s="59"/>
      <c r="B546" s="7"/>
      <c r="C546" s="7"/>
      <c r="D546" s="7"/>
      <c r="E546" s="7"/>
      <c r="F546" s="7"/>
      <c r="G546" s="25"/>
    </row>
    <row r="547" spans="1:7" s="2" customFormat="1" ht="16.5" customHeight="1">
      <c r="A547" s="59"/>
      <c r="B547" s="7"/>
      <c r="C547" s="7"/>
      <c r="D547" s="7"/>
      <c r="E547" s="7"/>
      <c r="F547" s="7"/>
      <c r="G547" s="26"/>
    </row>
    <row r="548" spans="1:7" s="2" customFormat="1" ht="16.5" customHeight="1">
      <c r="A548" s="59"/>
      <c r="B548" s="7"/>
      <c r="C548" s="7"/>
      <c r="D548" s="7"/>
      <c r="E548" s="7"/>
      <c r="F548" s="7"/>
      <c r="G548" s="26"/>
    </row>
    <row r="549" spans="1:7" s="2" customFormat="1" ht="16.5" customHeight="1">
      <c r="A549" s="59"/>
      <c r="B549" s="7"/>
      <c r="C549" s="7"/>
      <c r="D549" s="7"/>
      <c r="E549" s="7"/>
      <c r="F549" s="7"/>
      <c r="G549" s="26"/>
    </row>
    <row r="550" spans="1:7" s="2" customFormat="1" ht="16.5" customHeight="1">
      <c r="A550" s="59"/>
      <c r="B550" s="7"/>
      <c r="C550" s="7"/>
      <c r="D550" s="7"/>
      <c r="E550" s="7"/>
      <c r="F550" s="7"/>
      <c r="G550" s="25"/>
    </row>
    <row r="551" spans="1:7" s="2" customFormat="1" ht="16.5" customHeight="1">
      <c r="A551" s="59"/>
      <c r="B551" s="7"/>
      <c r="C551" s="7"/>
      <c r="D551" s="7"/>
      <c r="E551" s="7"/>
      <c r="F551" s="7"/>
      <c r="G551" s="26"/>
    </row>
    <row r="552" spans="1:7" s="2" customFormat="1" ht="16.5" customHeight="1">
      <c r="A552" s="59"/>
      <c r="B552" s="7"/>
      <c r="C552" s="7"/>
      <c r="D552" s="7"/>
      <c r="E552" s="7"/>
      <c r="F552" s="7"/>
      <c r="G552" s="26"/>
    </row>
    <row r="553" spans="1:7" s="2" customFormat="1" ht="16.5" customHeight="1">
      <c r="A553" s="59"/>
      <c r="B553" s="7"/>
      <c r="C553" s="7"/>
      <c r="D553" s="7"/>
      <c r="E553" s="7"/>
      <c r="F553" s="7"/>
      <c r="G553" s="26"/>
    </row>
    <row r="554" spans="1:7" s="2" customFormat="1" ht="16.5" customHeight="1">
      <c r="A554" s="59"/>
      <c r="B554" s="7"/>
      <c r="C554" s="7"/>
      <c r="D554" s="7"/>
      <c r="E554" s="7"/>
      <c r="F554" s="7"/>
      <c r="G554" s="26"/>
    </row>
    <row r="555" spans="1:7" s="9" customFormat="1" ht="30.75" customHeight="1">
      <c r="A555" s="61"/>
      <c r="B555" s="40"/>
      <c r="C555" s="40"/>
      <c r="D555" s="40"/>
      <c r="E555" s="40"/>
      <c r="F555" s="40"/>
      <c r="G555" s="23"/>
    </row>
    <row r="556" spans="1:7" s="9" customFormat="1" ht="15.75">
      <c r="A556" s="61"/>
      <c r="B556" s="40"/>
      <c r="C556" s="7"/>
      <c r="D556" s="7"/>
      <c r="E556" s="126"/>
      <c r="F556" s="126"/>
      <c r="G556" s="25"/>
    </row>
    <row r="557" spans="1:7" s="9" customFormat="1" ht="15.75">
      <c r="A557" s="61"/>
      <c r="B557" s="40"/>
      <c r="C557" s="7"/>
      <c r="D557" s="7"/>
      <c r="E557" s="59"/>
      <c r="F557" s="59"/>
      <c r="G557" s="25"/>
    </row>
    <row r="558" spans="1:7" s="9" customFormat="1" ht="15.75">
      <c r="A558" s="61"/>
      <c r="B558" s="40"/>
      <c r="C558" s="7"/>
      <c r="D558" s="7"/>
      <c r="E558" s="59"/>
      <c r="F558" s="59"/>
      <c r="G558" s="25"/>
    </row>
    <row r="559" spans="1:7" s="2" customFormat="1" ht="15.75">
      <c r="A559" s="59"/>
      <c r="B559" s="7"/>
      <c r="C559" s="365"/>
      <c r="D559" s="365"/>
      <c r="E559" s="365"/>
      <c r="F559" s="7"/>
      <c r="G559" s="26"/>
    </row>
    <row r="560" spans="1:7" s="2" customFormat="1" ht="15.75">
      <c r="A560" s="59"/>
      <c r="B560" s="7"/>
      <c r="C560" s="7"/>
      <c r="D560" s="366"/>
      <c r="E560" s="366"/>
      <c r="F560" s="17"/>
      <c r="G560" s="26"/>
    </row>
    <row r="561" spans="1:7" s="2" customFormat="1" ht="18" customHeight="1">
      <c r="A561" s="59"/>
      <c r="B561" s="7"/>
      <c r="C561" s="7"/>
      <c r="D561" s="7"/>
      <c r="E561" s="7"/>
      <c r="F561" s="7"/>
      <c r="G561" s="25"/>
    </row>
    <row r="562" spans="1:7" s="2" customFormat="1" ht="18" customHeight="1">
      <c r="A562" s="59"/>
      <c r="B562" s="7"/>
      <c r="C562" s="7"/>
      <c r="D562" s="365"/>
      <c r="E562" s="365"/>
      <c r="F562" s="7"/>
      <c r="G562" s="25"/>
    </row>
    <row r="563" spans="1:7" s="2" customFormat="1" ht="15.75" customHeight="1">
      <c r="A563" s="59"/>
      <c r="B563" s="7"/>
      <c r="C563" s="7"/>
      <c r="D563" s="7"/>
      <c r="E563" s="7"/>
      <c r="F563" s="7"/>
      <c r="G563" s="25"/>
    </row>
    <row r="564" spans="1:7" s="2" customFormat="1" ht="15.75" customHeight="1">
      <c r="A564" s="59"/>
      <c r="B564" s="7"/>
      <c r="C564" s="7"/>
      <c r="D564" s="7"/>
      <c r="E564" s="7"/>
      <c r="F564" s="7"/>
      <c r="G564" s="26"/>
    </row>
    <row r="565" spans="1:7" s="2" customFormat="1" ht="15.75" customHeight="1">
      <c r="A565" s="59"/>
      <c r="B565" s="7"/>
      <c r="C565" s="7"/>
      <c r="D565" s="7"/>
      <c r="E565" s="7"/>
      <c r="F565" s="7"/>
      <c r="G565" s="26"/>
    </row>
    <row r="566" spans="1:7" s="2" customFormat="1" ht="15.75" customHeight="1">
      <c r="A566" s="59"/>
      <c r="B566" s="7"/>
      <c r="C566" s="7"/>
      <c r="D566" s="7"/>
      <c r="E566" s="7"/>
      <c r="F566" s="7"/>
      <c r="G566" s="26"/>
    </row>
    <row r="567" spans="1:7" s="2" customFormat="1" ht="15.75" customHeight="1">
      <c r="A567" s="59"/>
      <c r="B567" s="7"/>
      <c r="C567" s="7"/>
      <c r="D567" s="7"/>
      <c r="E567" s="7"/>
      <c r="F567" s="7"/>
      <c r="G567" s="26"/>
    </row>
    <row r="568" spans="1:7" s="2" customFormat="1" ht="15.75" customHeight="1">
      <c r="A568" s="59"/>
      <c r="B568" s="7"/>
      <c r="C568" s="7"/>
      <c r="D568" s="7"/>
      <c r="E568" s="7"/>
      <c r="F568" s="7"/>
      <c r="G568" s="26"/>
    </row>
    <row r="569" spans="1:7" s="2" customFormat="1" ht="15.75" customHeight="1">
      <c r="A569" s="59"/>
      <c r="B569" s="7"/>
      <c r="C569" s="7"/>
      <c r="D569" s="7"/>
      <c r="E569" s="7"/>
      <c r="F569" s="7"/>
      <c r="G569" s="26"/>
    </row>
    <row r="570" spans="1:7" s="2" customFormat="1" ht="15.75" customHeight="1">
      <c r="A570" s="59"/>
      <c r="B570" s="7"/>
      <c r="C570" s="7"/>
      <c r="D570" s="7"/>
      <c r="E570" s="7"/>
      <c r="F570" s="7"/>
      <c r="G570" s="25"/>
    </row>
    <row r="571" spans="1:7" s="2" customFormat="1" ht="15.75" customHeight="1">
      <c r="A571" s="59"/>
      <c r="B571" s="7"/>
      <c r="C571" s="7"/>
      <c r="D571" s="7"/>
      <c r="E571" s="7"/>
      <c r="F571" s="7"/>
      <c r="G571" s="25"/>
    </row>
    <row r="572" spans="1:7" s="2" customFormat="1" ht="15.75" customHeight="1">
      <c r="A572" s="59"/>
      <c r="B572" s="7"/>
      <c r="C572" s="7"/>
      <c r="D572" s="7"/>
      <c r="E572" s="7"/>
      <c r="F572" s="7"/>
      <c r="G572" s="26"/>
    </row>
    <row r="573" spans="1:7" s="2" customFormat="1" ht="15.75" customHeight="1">
      <c r="A573" s="59"/>
      <c r="B573" s="7"/>
      <c r="C573" s="7"/>
      <c r="D573" s="7"/>
      <c r="E573" s="7"/>
      <c r="F573" s="7"/>
      <c r="G573" s="26"/>
    </row>
    <row r="574" spans="1:7" s="2" customFormat="1" ht="15.75">
      <c r="A574" s="59"/>
      <c r="B574" s="7"/>
      <c r="C574" s="7"/>
      <c r="D574" s="128"/>
      <c r="E574" s="129"/>
      <c r="F574" s="129"/>
      <c r="G574" s="25"/>
    </row>
    <row r="575" spans="1:7" s="2" customFormat="1" ht="15.75">
      <c r="A575" s="59"/>
      <c r="B575" s="7"/>
      <c r="C575" s="7"/>
      <c r="D575" s="128"/>
      <c r="E575" s="129"/>
      <c r="F575" s="129"/>
      <c r="G575" s="26"/>
    </row>
    <row r="576" spans="1:7" s="2" customFormat="1" ht="15.75" customHeight="1">
      <c r="A576" s="59"/>
      <c r="B576" s="7"/>
      <c r="C576" s="7"/>
      <c r="D576" s="7"/>
      <c r="E576" s="7"/>
      <c r="F576" s="7"/>
      <c r="G576" s="26"/>
    </row>
    <row r="577" spans="1:7" s="2" customFormat="1" ht="16.5" customHeight="1">
      <c r="A577" s="59"/>
      <c r="B577" s="7"/>
      <c r="C577" s="7"/>
      <c r="D577" s="7"/>
      <c r="E577" s="7"/>
      <c r="F577" s="7"/>
      <c r="G577" s="26"/>
    </row>
    <row r="578" spans="1:7" s="2" customFormat="1" ht="16.5" customHeight="1">
      <c r="A578" s="61"/>
      <c r="B578" s="40"/>
      <c r="C578" s="40"/>
      <c r="D578" s="40"/>
      <c r="E578" s="40"/>
      <c r="F578" s="40"/>
      <c r="G578" s="23"/>
    </row>
    <row r="579" spans="1:7" s="2" customFormat="1" ht="16.5" customHeight="1">
      <c r="A579" s="59"/>
      <c r="B579" s="7"/>
      <c r="C579" s="7"/>
      <c r="D579" s="7"/>
      <c r="E579" s="7"/>
      <c r="F579" s="7"/>
      <c r="G579" s="26"/>
    </row>
    <row r="580" spans="1:7" s="2" customFormat="1" ht="30" customHeight="1">
      <c r="A580" s="59"/>
      <c r="B580" s="7"/>
      <c r="C580" s="7"/>
      <c r="D580" s="366"/>
      <c r="E580" s="366"/>
      <c r="F580" s="17"/>
      <c r="G580" s="26"/>
    </row>
    <row r="581" spans="1:7" s="2" customFormat="1" ht="14.25" customHeight="1">
      <c r="A581" s="59"/>
      <c r="B581" s="7"/>
      <c r="C581" s="7"/>
      <c r="D581" s="366"/>
      <c r="E581" s="366"/>
      <c r="F581" s="17"/>
      <c r="G581" s="26"/>
    </row>
    <row r="582" spans="1:7" s="2" customFormat="1" ht="16.5" customHeight="1">
      <c r="A582" s="59"/>
      <c r="B582" s="7"/>
      <c r="C582" s="7"/>
      <c r="D582" s="7"/>
      <c r="E582" s="7"/>
      <c r="F582" s="7"/>
      <c r="G582" s="25"/>
    </row>
    <row r="583" spans="1:7" s="2" customFormat="1" ht="16.5" customHeight="1">
      <c r="A583" s="59"/>
      <c r="B583" s="7"/>
      <c r="C583" s="7"/>
      <c r="D583" s="7"/>
      <c r="E583" s="7"/>
      <c r="F583" s="7"/>
      <c r="G583" s="25"/>
    </row>
    <row r="584" spans="1:7" s="2" customFormat="1" ht="15.75">
      <c r="A584" s="59"/>
      <c r="B584" s="7"/>
      <c r="C584" s="7"/>
      <c r="D584" s="7"/>
      <c r="E584" s="7"/>
      <c r="F584" s="7"/>
      <c r="G584" s="25"/>
    </row>
    <row r="585" spans="1:7" s="2" customFormat="1" ht="15.75">
      <c r="A585" s="59"/>
      <c r="B585" s="7"/>
      <c r="C585" s="7"/>
      <c r="D585" s="7"/>
      <c r="E585" s="7"/>
      <c r="F585" s="7"/>
      <c r="G585" s="25"/>
    </row>
    <row r="586" spans="1:7" s="2" customFormat="1" ht="15.75">
      <c r="A586" s="59"/>
      <c r="B586" s="7"/>
      <c r="C586" s="7"/>
      <c r="D586" s="7"/>
      <c r="E586" s="7"/>
      <c r="F586" s="7"/>
      <c r="G586" s="25"/>
    </row>
    <row r="587" spans="1:7" s="2" customFormat="1" ht="16.5" customHeight="1">
      <c r="A587" s="59"/>
      <c r="B587" s="7"/>
      <c r="C587" s="7"/>
      <c r="D587" s="7"/>
      <c r="E587" s="7"/>
      <c r="F587" s="7"/>
      <c r="G587" s="26"/>
    </row>
    <row r="588" spans="1:7" s="2" customFormat="1" ht="16.5" customHeight="1">
      <c r="A588" s="59"/>
      <c r="B588" s="7"/>
      <c r="C588" s="7"/>
      <c r="D588" s="7"/>
      <c r="E588" s="7"/>
      <c r="F588" s="7"/>
      <c r="G588" s="26"/>
    </row>
    <row r="589" spans="1:7" s="2" customFormat="1" ht="16.5" customHeight="1">
      <c r="A589" s="59"/>
      <c r="B589" s="7"/>
      <c r="C589" s="7"/>
      <c r="D589" s="7"/>
      <c r="E589" s="7"/>
      <c r="F589" s="7"/>
      <c r="G589" s="26"/>
    </row>
    <row r="590" spans="1:7" s="2" customFormat="1" ht="15.75" customHeight="1">
      <c r="A590" s="59"/>
      <c r="B590" s="40"/>
      <c r="C590" s="40"/>
      <c r="D590" s="40"/>
      <c r="E590" s="40"/>
      <c r="F590" s="40"/>
      <c r="G590" s="32"/>
    </row>
    <row r="591" spans="1:7" s="2" customFormat="1" ht="16.5" customHeight="1">
      <c r="A591" s="59"/>
      <c r="B591" s="7"/>
      <c r="C591" s="7"/>
      <c r="D591" s="7"/>
      <c r="E591" s="7"/>
      <c r="F591" s="7"/>
      <c r="G591" s="26"/>
    </row>
    <row r="592" spans="1:7" s="2" customFormat="1" ht="30" customHeight="1">
      <c r="A592" s="59"/>
      <c r="B592" s="40"/>
      <c r="C592" s="40"/>
      <c r="D592" s="40"/>
      <c r="E592" s="40"/>
      <c r="F592" s="40"/>
      <c r="G592" s="23"/>
    </row>
    <row r="593" spans="1:7" s="2" customFormat="1" ht="15.75">
      <c r="A593" s="59"/>
      <c r="B593" s="7"/>
      <c r="C593" s="60"/>
      <c r="D593" s="60"/>
      <c r="E593" s="60"/>
      <c r="F593" s="60"/>
      <c r="G593" s="15"/>
    </row>
    <row r="594" spans="1:7" s="20" customFormat="1" ht="15.75">
      <c r="A594" s="61"/>
      <c r="B594" s="40"/>
      <c r="C594" s="40"/>
      <c r="D594" s="40"/>
      <c r="E594" s="40"/>
      <c r="F594" s="40"/>
      <c r="G594" s="21"/>
    </row>
    <row r="595" spans="1:7" s="20" customFormat="1" ht="15.75">
      <c r="A595" s="61"/>
      <c r="B595" s="40"/>
      <c r="C595" s="40"/>
      <c r="D595" s="40"/>
      <c r="E595" s="40"/>
      <c r="F595" s="40"/>
      <c r="G595" s="35"/>
    </row>
    <row r="596" spans="1:7" ht="15.75">
      <c r="A596" s="59"/>
      <c r="B596" s="7"/>
      <c r="C596" s="7"/>
      <c r="D596" s="7"/>
      <c r="E596" s="7"/>
      <c r="F596" s="7"/>
      <c r="G596" s="22"/>
    </row>
  </sheetData>
  <sheetProtection selectLockedCells="1" selectUnlockedCells="1"/>
  <mergeCells count="17">
    <mergeCell ref="C3:J3"/>
    <mergeCell ref="E2:L2"/>
    <mergeCell ref="H9:H10"/>
    <mergeCell ref="A7:G7"/>
    <mergeCell ref="A181:F181"/>
    <mergeCell ref="F9:F10"/>
    <mergeCell ref="A9:E10"/>
    <mergeCell ref="G9:G10"/>
    <mergeCell ref="A5:G5"/>
    <mergeCell ref="A6:G6"/>
    <mergeCell ref="D359:E359"/>
    <mergeCell ref="D581:E581"/>
    <mergeCell ref="D417:E417"/>
    <mergeCell ref="C559:E559"/>
    <mergeCell ref="D560:E560"/>
    <mergeCell ref="D562:E562"/>
    <mergeCell ref="D580:E580"/>
  </mergeCells>
  <printOptions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62" r:id="rId1"/>
  <headerFooter alignWithMargins="0">
    <oddFooter>&amp;C&amp;P. oldal, összesen: &amp;N</oddFooter>
  </headerFooter>
  <rowBreaks count="6" manualBreakCount="6">
    <brk id="66" max="7" man="1"/>
    <brk id="123" max="7" man="1"/>
    <brk id="177" max="7" man="1"/>
    <brk id="257" max="8" man="1"/>
    <brk id="420" max="9" man="1"/>
    <brk id="47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60" zoomScalePageLayoutView="0" workbookViewId="0" topLeftCell="A1">
      <selection activeCell="A5" sqref="A5:E5"/>
    </sheetView>
  </sheetViews>
  <sheetFormatPr defaultColWidth="9.140625" defaultRowHeight="12.75"/>
  <cols>
    <col min="1" max="1" width="89.8515625" style="86" bestFit="1" customWidth="1"/>
    <col min="2" max="5" width="16.8515625" style="86" customWidth="1"/>
    <col min="6" max="16384" width="9.140625" style="86" customWidth="1"/>
  </cols>
  <sheetData>
    <row r="1" spans="1:5" ht="15.75">
      <c r="A1" s="353" t="s">
        <v>328</v>
      </c>
      <c r="B1" s="353"/>
      <c r="C1" s="353"/>
      <c r="D1" s="353"/>
      <c r="E1" s="353"/>
    </row>
    <row r="2" spans="1:5" ht="15.75" customHeight="1">
      <c r="A2" s="353" t="s">
        <v>297</v>
      </c>
      <c r="B2" s="353"/>
      <c r="C2" s="353"/>
      <c r="D2" s="353"/>
      <c r="E2" s="353"/>
    </row>
    <row r="4" spans="1:5" ht="15.75">
      <c r="A4" s="374" t="s">
        <v>211</v>
      </c>
      <c r="B4" s="374"/>
      <c r="C4" s="374"/>
      <c r="D4" s="374"/>
      <c r="E4" s="374"/>
    </row>
    <row r="5" spans="1:5" ht="15.75">
      <c r="A5" s="374" t="s">
        <v>285</v>
      </c>
      <c r="B5" s="374"/>
      <c r="C5" s="374"/>
      <c r="D5" s="374"/>
      <c r="E5" s="374"/>
    </row>
    <row r="6" spans="1:5" ht="15.75">
      <c r="A6" s="161"/>
      <c r="B6" s="161"/>
      <c r="C6" s="161"/>
      <c r="D6" s="161"/>
      <c r="E6" s="161"/>
    </row>
    <row r="7" spans="1:5" s="87" customFormat="1" ht="29.25" customHeight="1">
      <c r="A7" s="188" t="s">
        <v>196</v>
      </c>
      <c r="B7" s="189" t="s">
        <v>197</v>
      </c>
      <c r="C7" s="189" t="s">
        <v>198</v>
      </c>
      <c r="D7" s="189" t="s">
        <v>233</v>
      </c>
      <c r="E7" s="189" t="s">
        <v>199</v>
      </c>
    </row>
    <row r="8" spans="1:6" ht="15.75">
      <c r="A8" s="5" t="s">
        <v>20</v>
      </c>
      <c r="B8" s="88">
        <f>'5.kiadás'!H11</f>
        <v>20939400</v>
      </c>
      <c r="C8" s="88">
        <v>0</v>
      </c>
      <c r="D8" s="88">
        <v>0</v>
      </c>
      <c r="E8" s="88">
        <f aca="true" t="shared" si="0" ref="E8:E24">SUM(B8:D8)</f>
        <v>20939400</v>
      </c>
      <c r="F8" s="88"/>
    </row>
    <row r="9" spans="1:6" ht="15.75">
      <c r="A9" s="5" t="s">
        <v>234</v>
      </c>
      <c r="B9" s="88">
        <f>'5.kiadás'!H63</f>
        <v>1400000</v>
      </c>
      <c r="C9" s="88">
        <v>0</v>
      </c>
      <c r="D9" s="88">
        <v>0</v>
      </c>
      <c r="E9" s="88">
        <f t="shared" si="0"/>
        <v>1400000</v>
      </c>
      <c r="F9" s="88"/>
    </row>
    <row r="10" spans="1:6" ht="15.75">
      <c r="A10" s="5" t="s">
        <v>147</v>
      </c>
      <c r="B10" s="88">
        <f>'5.kiadás'!H67</f>
        <v>7533000</v>
      </c>
      <c r="C10" s="88">
        <v>0</v>
      </c>
      <c r="D10" s="88">
        <v>0</v>
      </c>
      <c r="E10" s="88">
        <f t="shared" si="0"/>
        <v>7533000</v>
      </c>
      <c r="F10" s="88"/>
    </row>
    <row r="11" spans="1:6" ht="15.75">
      <c r="A11" s="5" t="s">
        <v>225</v>
      </c>
      <c r="B11" s="88">
        <f>'5.kiadás'!H102</f>
        <v>1040000</v>
      </c>
      <c r="C11" s="88">
        <v>0</v>
      </c>
      <c r="D11" s="88">
        <v>0</v>
      </c>
      <c r="E11" s="88">
        <f t="shared" si="0"/>
        <v>1040000</v>
      </c>
      <c r="F11" s="88"/>
    </row>
    <row r="12" spans="1:6" ht="15.75">
      <c r="A12" s="5" t="s">
        <v>150</v>
      </c>
      <c r="B12" s="88">
        <f>'5.kiadás'!H112</f>
        <v>40000</v>
      </c>
      <c r="C12" s="88">
        <v>0</v>
      </c>
      <c r="D12" s="88">
        <v>0</v>
      </c>
      <c r="E12" s="88">
        <f t="shared" si="0"/>
        <v>40000</v>
      </c>
      <c r="F12" s="88"/>
    </row>
    <row r="13" spans="1:6" ht="15.75">
      <c r="A13" s="5" t="s">
        <v>151</v>
      </c>
      <c r="B13" s="88">
        <f>'5.kiadás'!H125</f>
        <v>3560000</v>
      </c>
      <c r="C13" s="88">
        <f>'5.kiadás'!H131+'5.kiadás'!H135</f>
        <v>14200000</v>
      </c>
      <c r="D13" s="88">
        <v>0</v>
      </c>
      <c r="E13" s="88">
        <f t="shared" si="0"/>
        <v>17760000</v>
      </c>
      <c r="F13" s="88"/>
    </row>
    <row r="14" spans="1:6" ht="15.75">
      <c r="A14" s="5" t="s">
        <v>152</v>
      </c>
      <c r="B14" s="88">
        <f>'5.kiadás'!H141+'5.kiadás'!H147</f>
        <v>72000</v>
      </c>
      <c r="C14" s="88">
        <f>SUM('5.kiadás'!H150)+'5.kiadás'!H154</f>
        <v>526000</v>
      </c>
      <c r="D14" s="88">
        <v>0</v>
      </c>
      <c r="E14" s="88">
        <f t="shared" si="0"/>
        <v>598000</v>
      </c>
      <c r="F14" s="88"/>
    </row>
    <row r="15" spans="1:6" ht="15.75">
      <c r="A15" s="5" t="s">
        <v>286</v>
      </c>
      <c r="B15" s="88">
        <f>SUM('5.kiadás'!H158)</f>
        <v>135000</v>
      </c>
      <c r="C15" s="88">
        <v>0</v>
      </c>
      <c r="D15" s="88">
        <v>0</v>
      </c>
      <c r="E15" s="88">
        <f t="shared" si="0"/>
        <v>135000</v>
      </c>
      <c r="F15" s="88"/>
    </row>
    <row r="16" spans="1:6" ht="15.75">
      <c r="A16" s="5" t="s">
        <v>155</v>
      </c>
      <c r="B16" s="88">
        <v>0</v>
      </c>
      <c r="C16" s="88">
        <v>0</v>
      </c>
      <c r="D16" s="88">
        <f>'5.kiadás'!H163</f>
        <v>855000</v>
      </c>
      <c r="E16" s="88">
        <f t="shared" si="0"/>
        <v>855000</v>
      </c>
      <c r="F16" s="88"/>
    </row>
    <row r="17" spans="1:6" ht="15.75">
      <c r="A17" s="5" t="s">
        <v>239</v>
      </c>
      <c r="B17" s="88">
        <f>'5.kiadás'!H178</f>
        <v>98000</v>
      </c>
      <c r="C17" s="88">
        <v>0</v>
      </c>
      <c r="D17" s="88">
        <v>0</v>
      </c>
      <c r="E17" s="88">
        <f t="shared" si="0"/>
        <v>98000</v>
      </c>
      <c r="F17" s="88"/>
    </row>
    <row r="18" spans="1:6" ht="15.75">
      <c r="A18" s="5" t="s">
        <v>158</v>
      </c>
      <c r="B18" s="88">
        <v>0</v>
      </c>
      <c r="C18" s="88">
        <f>'5.kiadás'!H182</f>
        <v>1335000</v>
      </c>
      <c r="D18" s="88">
        <v>0</v>
      </c>
      <c r="E18" s="88">
        <f t="shared" si="0"/>
        <v>1335000</v>
      </c>
      <c r="F18" s="88"/>
    </row>
    <row r="19" spans="1:6" ht="15.75">
      <c r="A19" s="5" t="s">
        <v>159</v>
      </c>
      <c r="B19" s="88">
        <v>0</v>
      </c>
      <c r="C19" s="88">
        <f>'5.kiadás'!H192</f>
        <v>1650000</v>
      </c>
      <c r="D19" s="88">
        <v>0</v>
      </c>
      <c r="E19" s="88">
        <f t="shared" si="0"/>
        <v>1650000</v>
      </c>
      <c r="F19" s="88"/>
    </row>
    <row r="20" spans="1:6" ht="15.75">
      <c r="A20" s="5" t="s">
        <v>178</v>
      </c>
      <c r="B20" s="89">
        <f>'5.kiadás'!H219</f>
        <v>4007000</v>
      </c>
      <c r="C20" s="89">
        <v>0</v>
      </c>
      <c r="D20" s="89">
        <v>0</v>
      </c>
      <c r="E20" s="89">
        <f t="shared" si="0"/>
        <v>4007000</v>
      </c>
      <c r="F20" s="88"/>
    </row>
    <row r="21" spans="1:6" ht="15.75">
      <c r="A21" s="5" t="s">
        <v>237</v>
      </c>
      <c r="B21" s="89">
        <v>0</v>
      </c>
      <c r="C21" s="89">
        <f>'5.kiadás'!H245</f>
        <v>185000</v>
      </c>
      <c r="D21" s="89">
        <v>0</v>
      </c>
      <c r="E21" s="89">
        <f t="shared" si="0"/>
        <v>185000</v>
      </c>
      <c r="F21" s="88"/>
    </row>
    <row r="22" spans="1:6" ht="15.75">
      <c r="A22" s="5" t="s">
        <v>227</v>
      </c>
      <c r="B22" s="89">
        <v>0</v>
      </c>
      <c r="C22" s="89">
        <f>'5.kiadás'!H251</f>
        <v>50000</v>
      </c>
      <c r="D22" s="89">
        <v>0</v>
      </c>
      <c r="E22" s="89">
        <f t="shared" si="0"/>
        <v>50000</v>
      </c>
      <c r="F22" s="88"/>
    </row>
    <row r="23" spans="1:6" ht="15.75">
      <c r="A23" s="135" t="s">
        <v>303</v>
      </c>
      <c r="B23" s="89">
        <f>SUM('5.kiadás'!H51)</f>
        <v>5000</v>
      </c>
      <c r="C23" s="89">
        <v>0</v>
      </c>
      <c r="D23" s="89">
        <v>0</v>
      </c>
      <c r="E23" s="89">
        <f t="shared" si="0"/>
        <v>5000</v>
      </c>
      <c r="F23" s="88"/>
    </row>
    <row r="24" spans="1:6" ht="15.75">
      <c r="A24" s="135" t="s">
        <v>271</v>
      </c>
      <c r="B24" s="89">
        <f>SUM('5.kiadás'!H55)</f>
        <v>202000</v>
      </c>
      <c r="C24" s="89">
        <v>0</v>
      </c>
      <c r="D24" s="89">
        <v>0</v>
      </c>
      <c r="E24" s="89">
        <f t="shared" si="0"/>
        <v>202000</v>
      </c>
      <c r="F24" s="88"/>
    </row>
    <row r="25" spans="1:6" ht="15.75">
      <c r="A25" s="93" t="s">
        <v>160</v>
      </c>
      <c r="B25" s="90">
        <v>0</v>
      </c>
      <c r="C25" s="90">
        <f>'5.kiadás'!H240</f>
        <v>63000</v>
      </c>
      <c r="D25" s="90">
        <v>0</v>
      </c>
      <c r="E25" s="90">
        <f>SUM(B25:D25)</f>
        <v>63000</v>
      </c>
      <c r="F25" s="88"/>
    </row>
    <row r="26" spans="1:6" ht="15.75">
      <c r="A26" s="63" t="s">
        <v>200</v>
      </c>
      <c r="B26" s="91">
        <f>SUM(B8:B25)</f>
        <v>39031400</v>
      </c>
      <c r="C26" s="91">
        <f>SUM(C8:C25)</f>
        <v>18009000</v>
      </c>
      <c r="D26" s="91">
        <f>SUM(D8:D25)</f>
        <v>855000</v>
      </c>
      <c r="E26" s="91">
        <f>SUM(E8:E25)</f>
        <v>57895400</v>
      </c>
      <c r="F26" s="94"/>
    </row>
    <row r="28" spans="1:10" s="2" customFormat="1" ht="15.75">
      <c r="A28" s="36"/>
      <c r="B28" s="11"/>
      <c r="C28" s="11"/>
      <c r="D28" s="11"/>
      <c r="E28" s="11"/>
      <c r="F28" s="11"/>
      <c r="G28" s="54"/>
      <c r="H28" s="23"/>
      <c r="I28" s="23"/>
      <c r="J28" s="24"/>
    </row>
    <row r="29" spans="1:10" s="2" customFormat="1" ht="15.75">
      <c r="A29" s="8"/>
      <c r="B29" s="6"/>
      <c r="C29" s="6"/>
      <c r="D29" s="6"/>
      <c r="E29" s="7"/>
      <c r="F29" s="7"/>
      <c r="G29" s="53"/>
      <c r="H29" s="13"/>
      <c r="I29" s="26"/>
      <c r="J29" s="24"/>
    </row>
    <row r="30" spans="1:10" s="9" customFormat="1" ht="15.75">
      <c r="A30" s="8"/>
      <c r="B30" s="4"/>
      <c r="C30" s="4"/>
      <c r="D30" s="4"/>
      <c r="E30" s="4"/>
      <c r="F30" s="4"/>
      <c r="G30" s="54"/>
      <c r="H30" s="32"/>
      <c r="I30" s="32"/>
      <c r="J30" s="34"/>
    </row>
    <row r="31" spans="1:10" s="9" customFormat="1" ht="15.75">
      <c r="A31" s="8"/>
      <c r="B31" s="4"/>
      <c r="C31" s="4"/>
      <c r="D31" s="4"/>
      <c r="E31" s="4"/>
      <c r="F31" s="4"/>
      <c r="G31" s="54"/>
      <c r="H31" s="32"/>
      <c r="I31" s="32"/>
      <c r="J31" s="34"/>
    </row>
    <row r="32" spans="1:10" s="9" customFormat="1" ht="15.75">
      <c r="A32" s="8"/>
      <c r="B32" s="4"/>
      <c r="C32" s="4"/>
      <c r="D32" s="4"/>
      <c r="E32" s="4"/>
      <c r="F32" s="4"/>
      <c r="G32" s="54"/>
      <c r="H32" s="32"/>
      <c r="I32" s="32"/>
      <c r="J32" s="34"/>
    </row>
    <row r="33" spans="1:10" s="9" customFormat="1" ht="15.75">
      <c r="A33" s="8"/>
      <c r="B33" s="4"/>
      <c r="C33" s="4"/>
      <c r="D33" s="4"/>
      <c r="E33" s="4"/>
      <c r="F33" s="4"/>
      <c r="G33" s="54"/>
      <c r="H33" s="32"/>
      <c r="I33" s="32"/>
      <c r="J33" s="34"/>
    </row>
    <row r="34" spans="1:10" s="2" customFormat="1" ht="15.75">
      <c r="A34" s="8"/>
      <c r="B34" s="6"/>
      <c r="C34" s="6"/>
      <c r="D34" s="6"/>
      <c r="E34" s="52"/>
      <c r="F34" s="7"/>
      <c r="G34" s="53"/>
      <c r="H34" s="13"/>
      <c r="I34" s="26"/>
      <c r="J34" s="24"/>
    </row>
    <row r="35" spans="1:10" s="2" customFormat="1" ht="15.75">
      <c r="A35" s="8"/>
      <c r="B35" s="6"/>
      <c r="C35" s="6"/>
      <c r="D35" s="6"/>
      <c r="E35" s="6"/>
      <c r="F35" s="6"/>
      <c r="G35" s="54"/>
      <c r="H35" s="26"/>
      <c r="I35" s="26"/>
      <c r="J35" s="24"/>
    </row>
    <row r="36" spans="1:10" s="2" customFormat="1" ht="15.75">
      <c r="A36" s="8"/>
      <c r="B36" s="6"/>
      <c r="C36" s="6"/>
      <c r="D36" s="6"/>
      <c r="E36" s="6"/>
      <c r="F36" s="6"/>
      <c r="G36" s="54"/>
      <c r="H36" s="26"/>
      <c r="I36" s="26"/>
      <c r="J36" s="24"/>
    </row>
    <row r="37" spans="1:10" s="2" customFormat="1" ht="15.75">
      <c r="A37" s="8"/>
      <c r="B37" s="6"/>
      <c r="C37" s="6"/>
      <c r="D37" s="6"/>
      <c r="E37" s="6"/>
      <c r="F37" s="6"/>
      <c r="G37" s="54"/>
      <c r="H37" s="26"/>
      <c r="I37" s="26"/>
      <c r="J37" s="24"/>
    </row>
    <row r="38" spans="1:10" s="2" customFormat="1" ht="15.75">
      <c r="A38" s="8"/>
      <c r="B38" s="6"/>
      <c r="C38" s="6"/>
      <c r="D38" s="6"/>
      <c r="E38" s="6"/>
      <c r="F38" s="6"/>
      <c r="G38" s="54"/>
      <c r="H38" s="26"/>
      <c r="I38" s="26"/>
      <c r="J38" s="24"/>
    </row>
    <row r="39" spans="1:10" s="2" customFormat="1" ht="15.75">
      <c r="A39" s="8"/>
      <c r="B39" s="6"/>
      <c r="C39" s="6"/>
      <c r="D39" s="6"/>
      <c r="E39" s="6"/>
      <c r="F39" s="6"/>
      <c r="G39" s="54"/>
      <c r="H39" s="26"/>
      <c r="I39" s="26"/>
      <c r="J39" s="24"/>
    </row>
    <row r="40" spans="1:10" s="2" customFormat="1" ht="15.75">
      <c r="A40" s="8"/>
      <c r="B40" s="4"/>
      <c r="C40" s="6"/>
      <c r="D40" s="6"/>
      <c r="E40" s="6"/>
      <c r="F40" s="6"/>
      <c r="G40" s="54"/>
      <c r="H40" s="26"/>
      <c r="I40" s="26"/>
      <c r="J40" s="24"/>
    </row>
    <row r="41" spans="1:10" s="2" customFormat="1" ht="15.75">
      <c r="A41" s="8"/>
      <c r="B41" s="4"/>
      <c r="C41" s="6"/>
      <c r="D41" s="6"/>
      <c r="E41" s="6"/>
      <c r="F41" s="6"/>
      <c r="G41" s="54"/>
      <c r="H41" s="26"/>
      <c r="I41" s="26"/>
      <c r="J41" s="24"/>
    </row>
    <row r="42" spans="1:10" s="2" customFormat="1" ht="15.75">
      <c r="A42" s="36"/>
      <c r="B42" s="6"/>
      <c r="C42" s="6"/>
      <c r="D42" s="6"/>
      <c r="E42" s="6"/>
      <c r="F42" s="6"/>
      <c r="G42" s="54"/>
      <c r="H42" s="26"/>
      <c r="I42" s="26"/>
      <c r="J42" s="24"/>
    </row>
    <row r="43" spans="1:10" s="2" customFormat="1" ht="15.75">
      <c r="A43" s="8"/>
      <c r="B43" s="6"/>
      <c r="C43" s="6"/>
      <c r="D43" s="6"/>
      <c r="E43" s="6"/>
      <c r="F43" s="6"/>
      <c r="G43" s="54"/>
      <c r="H43" s="26"/>
      <c r="I43" s="26"/>
      <c r="J43" s="24"/>
    </row>
  </sheetData>
  <sheetProtection/>
  <mergeCells count="4">
    <mergeCell ref="A4:E4"/>
    <mergeCell ref="A5:E5"/>
    <mergeCell ref="A2:E2"/>
    <mergeCell ref="A1:E1"/>
  </mergeCells>
  <printOptions headings="1"/>
  <pageMargins left="0.75" right="0.75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0"/>
  <sheetViews>
    <sheetView view="pageBreakPreview" zoomScale="60" zoomScalePageLayoutView="0" workbookViewId="0" topLeftCell="A1">
      <selection activeCell="A3" sqref="A3:B3"/>
    </sheetView>
  </sheetViews>
  <sheetFormatPr defaultColWidth="9.140625" defaultRowHeight="12.75"/>
  <cols>
    <col min="1" max="1" width="50.8515625" style="0" customWidth="1"/>
    <col min="2" max="2" width="17.00390625" style="0" bestFit="1" customWidth="1"/>
    <col min="3" max="3" width="17.00390625" style="0" customWidth="1"/>
  </cols>
  <sheetData>
    <row r="1" spans="1:3" ht="28.5" customHeight="1">
      <c r="A1" s="353" t="s">
        <v>329</v>
      </c>
      <c r="B1" s="353"/>
      <c r="C1" s="353"/>
    </row>
    <row r="2" spans="1:3" ht="23.25" customHeight="1">
      <c r="A2" s="353" t="s">
        <v>298</v>
      </c>
      <c r="B2" s="353"/>
      <c r="C2" s="353"/>
    </row>
    <row r="3" spans="1:2" ht="24.75" customHeight="1">
      <c r="A3" s="353"/>
      <c r="B3" s="353"/>
    </row>
    <row r="4" spans="1:3" s="95" customFormat="1" ht="27" customHeight="1">
      <c r="A4" s="342" t="s">
        <v>211</v>
      </c>
      <c r="B4" s="342"/>
      <c r="C4" s="342"/>
    </row>
    <row r="5" spans="1:3" s="95" customFormat="1" ht="27" customHeight="1">
      <c r="A5" s="342" t="s">
        <v>288</v>
      </c>
      <c r="B5" s="342"/>
      <c r="C5" s="342"/>
    </row>
    <row r="6" spans="1:4" s="95" customFormat="1" ht="27" customHeight="1">
      <c r="A6" s="377" t="s">
        <v>252</v>
      </c>
      <c r="B6" s="377"/>
      <c r="C6" s="377"/>
      <c r="D6" s="193"/>
    </row>
    <row r="7" spans="1:2" s="95" customFormat="1" ht="27" customHeight="1" thickBot="1">
      <c r="A7" s="81"/>
      <c r="B7" s="81"/>
    </row>
    <row r="8" spans="1:8" s="95" customFormat="1" ht="15.75" customHeight="1">
      <c r="A8" s="378" t="s">
        <v>179</v>
      </c>
      <c r="B8" s="359" t="s">
        <v>264</v>
      </c>
      <c r="C8" s="375" t="s">
        <v>300</v>
      </c>
      <c r="H8" s="193"/>
    </row>
    <row r="9" spans="1:4" s="95" customFormat="1" ht="34.5" customHeight="1">
      <c r="A9" s="379"/>
      <c r="B9" s="360"/>
      <c r="C9" s="376"/>
      <c r="D9" s="193"/>
    </row>
    <row r="10" spans="1:3" s="95" customFormat="1" ht="34.5" customHeight="1">
      <c r="A10" s="190" t="s">
        <v>230</v>
      </c>
      <c r="B10" s="330">
        <v>14000000</v>
      </c>
      <c r="C10" s="334">
        <v>14000000</v>
      </c>
    </row>
    <row r="11" spans="1:7" s="95" customFormat="1" ht="36.75" customHeight="1">
      <c r="A11" s="191" t="s">
        <v>287</v>
      </c>
      <c r="B11" s="331">
        <v>200000</v>
      </c>
      <c r="C11" s="335">
        <v>200000</v>
      </c>
      <c r="E11" s="193"/>
      <c r="G11" s="193"/>
    </row>
    <row r="12" spans="1:3" s="95" customFormat="1" ht="36.75" customHeight="1">
      <c r="A12" s="274" t="s">
        <v>275</v>
      </c>
      <c r="B12" s="332">
        <v>500000</v>
      </c>
      <c r="C12" s="336">
        <v>500000</v>
      </c>
    </row>
    <row r="13" spans="1:3" s="95" customFormat="1" ht="36.75" customHeight="1">
      <c r="A13" s="338" t="s">
        <v>319</v>
      </c>
      <c r="B13" s="332">
        <v>0</v>
      </c>
      <c r="C13" s="337">
        <v>197000</v>
      </c>
    </row>
    <row r="14" spans="1:4" s="95" customFormat="1" ht="32.25" customHeight="1" thickBot="1">
      <c r="A14" s="192" t="s">
        <v>185</v>
      </c>
      <c r="B14" s="333">
        <f>SUM(B10:B12)</f>
        <v>14700000</v>
      </c>
      <c r="C14" s="282">
        <f>SUM(C10:C13)</f>
        <v>14897000</v>
      </c>
      <c r="D14" s="193"/>
    </row>
    <row r="179" ht="15.75" customHeight="1">
      <c r="B179" s="96"/>
    </row>
    <row r="180" ht="15.75" customHeight="1">
      <c r="B180" s="96"/>
    </row>
  </sheetData>
  <sheetProtection/>
  <mergeCells count="9">
    <mergeCell ref="A1:C1"/>
    <mergeCell ref="C8:C9"/>
    <mergeCell ref="A2:C2"/>
    <mergeCell ref="A4:C4"/>
    <mergeCell ref="A5:C5"/>
    <mergeCell ref="A6:C6"/>
    <mergeCell ref="A8:A9"/>
    <mergeCell ref="A3:B3"/>
    <mergeCell ref="B8:B9"/>
  </mergeCells>
  <printOptions headings="1"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60" zoomScalePageLayoutView="0" workbookViewId="0" topLeftCell="A1">
      <selection activeCell="D4" sqref="D4"/>
    </sheetView>
  </sheetViews>
  <sheetFormatPr defaultColWidth="10.28125" defaultRowHeight="12.75"/>
  <cols>
    <col min="1" max="1" width="5.421875" style="110" customWidth="1"/>
    <col min="2" max="2" width="56.28125" style="97" customWidth="1"/>
    <col min="3" max="3" width="9.140625" style="110" hidden="1" customWidth="1"/>
    <col min="4" max="5" width="11.57421875" style="110" customWidth="1"/>
    <col min="6" max="6" width="11.57421875" style="97" customWidth="1"/>
    <col min="7" max="16384" width="10.28125" style="110" customWidth="1"/>
  </cols>
  <sheetData>
    <row r="1" spans="2:6" ht="15.75">
      <c r="B1" s="353" t="s">
        <v>330</v>
      </c>
      <c r="C1" s="353"/>
      <c r="D1" s="353"/>
      <c r="E1" s="353"/>
      <c r="F1" s="353"/>
    </row>
    <row r="2" spans="2:6" s="97" customFormat="1" ht="15.75" customHeight="1">
      <c r="B2" s="353" t="s">
        <v>299</v>
      </c>
      <c r="C2" s="353"/>
      <c r="D2" s="353"/>
      <c r="E2" s="353"/>
      <c r="F2" s="353"/>
    </row>
    <row r="3" spans="2:6" s="97" customFormat="1" ht="15.75" customHeight="1">
      <c r="B3" s="353"/>
      <c r="C3" s="353"/>
      <c r="D3" s="353"/>
      <c r="E3" s="353"/>
      <c r="F3" s="353"/>
    </row>
    <row r="4" spans="2:6" s="97" customFormat="1" ht="15.75" customHeight="1">
      <c r="B4" s="133"/>
      <c r="C4" s="133"/>
      <c r="D4" s="133"/>
      <c r="E4" s="133"/>
      <c r="F4" s="133"/>
    </row>
    <row r="5" spans="2:6" s="97" customFormat="1" ht="15.75">
      <c r="B5" s="381" t="s">
        <v>211</v>
      </c>
      <c r="C5" s="381"/>
      <c r="D5" s="381"/>
      <c r="E5" s="381"/>
      <c r="F5" s="381"/>
    </row>
    <row r="6" spans="2:6" s="97" customFormat="1" ht="15.75">
      <c r="B6" s="382" t="s">
        <v>201</v>
      </c>
      <c r="C6" s="382"/>
      <c r="D6" s="382"/>
      <c r="E6" s="382"/>
      <c r="F6" s="382"/>
    </row>
    <row r="7" spans="2:6" s="97" customFormat="1" ht="16.5" thickBot="1">
      <c r="B7" s="381" t="s">
        <v>202</v>
      </c>
      <c r="C7" s="381"/>
      <c r="D7" s="381"/>
      <c r="E7" s="381"/>
      <c r="F7" s="383"/>
    </row>
    <row r="8" spans="1:6" s="97" customFormat="1" ht="15.75" customHeight="1">
      <c r="A8" s="241"/>
      <c r="B8" s="242"/>
      <c r="C8" s="242"/>
      <c r="D8" s="388" t="s">
        <v>231</v>
      </c>
      <c r="E8" s="386" t="s">
        <v>290</v>
      </c>
      <c r="F8" s="384" t="s">
        <v>320</v>
      </c>
    </row>
    <row r="9" spans="1:6" s="97" customFormat="1" ht="31.5" customHeight="1">
      <c r="A9" s="243"/>
      <c r="B9" s="98" t="s">
        <v>179</v>
      </c>
      <c r="C9" s="99"/>
      <c r="D9" s="389"/>
      <c r="E9" s="387"/>
      <c r="F9" s="385"/>
    </row>
    <row r="10" spans="1:12" s="103" customFormat="1" ht="15.75">
      <c r="A10" s="203" t="s">
        <v>94</v>
      </c>
      <c r="B10" s="119" t="s">
        <v>95</v>
      </c>
      <c r="C10" s="102"/>
      <c r="D10" s="201">
        <v>12309000</v>
      </c>
      <c r="E10" s="283">
        <v>19586000</v>
      </c>
      <c r="F10" s="244">
        <f>'1. mérleg'!D10</f>
        <v>20123162</v>
      </c>
      <c r="L10" s="200"/>
    </row>
    <row r="11" spans="1:6" s="103" customFormat="1" ht="15.75">
      <c r="A11" s="203" t="s">
        <v>107</v>
      </c>
      <c r="B11" s="119" t="s">
        <v>106</v>
      </c>
      <c r="C11" s="102"/>
      <c r="D11" s="202">
        <v>11208000</v>
      </c>
      <c r="E11" s="284">
        <v>11726000</v>
      </c>
      <c r="F11" s="245">
        <f>'1. mérleg'!D11</f>
        <v>11659238</v>
      </c>
    </row>
    <row r="12" spans="1:6" s="103" customFormat="1" ht="15.75">
      <c r="A12" s="203" t="s">
        <v>121</v>
      </c>
      <c r="B12" s="119" t="s">
        <v>122</v>
      </c>
      <c r="C12" s="102"/>
      <c r="D12" s="202">
        <v>2673000</v>
      </c>
      <c r="E12" s="284">
        <v>2252000</v>
      </c>
      <c r="F12" s="245">
        <f>'1. mérleg'!D12</f>
        <v>2330000</v>
      </c>
    </row>
    <row r="13" spans="1:6" s="103" customFormat="1" ht="15.75">
      <c r="A13" s="203" t="s">
        <v>131</v>
      </c>
      <c r="B13" s="120" t="s">
        <v>132</v>
      </c>
      <c r="C13" s="102"/>
      <c r="D13" s="202">
        <v>4388000</v>
      </c>
      <c r="E13" s="284">
        <v>10000</v>
      </c>
      <c r="F13" s="245">
        <f>'1. mérleg'!D13</f>
        <v>30000</v>
      </c>
    </row>
    <row r="14" spans="1:8" s="103" customFormat="1" ht="15.75">
      <c r="A14" s="246"/>
      <c r="B14" s="100"/>
      <c r="C14" s="101"/>
      <c r="D14" s="199"/>
      <c r="E14" s="284"/>
      <c r="F14" s="245"/>
      <c r="H14" s="200"/>
    </row>
    <row r="15" spans="1:6" s="103" customFormat="1" ht="15.75">
      <c r="A15" s="247"/>
      <c r="B15" s="104" t="s">
        <v>203</v>
      </c>
      <c r="C15" s="105">
        <f>SUM(C10:C14)</f>
        <v>0</v>
      </c>
      <c r="D15" s="194">
        <f>SUM(D10:D14)</f>
        <v>30578000</v>
      </c>
      <c r="E15" s="194">
        <f>SUM(E10:E14)</f>
        <v>33574000</v>
      </c>
      <c r="F15" s="248">
        <f>SUM(F10:F14)</f>
        <v>34142400</v>
      </c>
    </row>
    <row r="16" spans="1:6" s="103" customFormat="1" ht="15.75">
      <c r="A16" s="246"/>
      <c r="B16" s="106"/>
      <c r="C16" s="108"/>
      <c r="D16" s="195"/>
      <c r="E16" s="283"/>
      <c r="F16" s="249"/>
    </row>
    <row r="17" spans="1:6" s="103" customFormat="1" ht="15.75">
      <c r="A17" s="203" t="s">
        <v>21</v>
      </c>
      <c r="B17" s="122" t="s">
        <v>184</v>
      </c>
      <c r="C17" s="102"/>
      <c r="D17" s="202">
        <v>11292000</v>
      </c>
      <c r="E17" s="284">
        <v>10582000</v>
      </c>
      <c r="F17" s="245">
        <f>'1. mérleg'!D23</f>
        <v>11719600</v>
      </c>
    </row>
    <row r="18" spans="1:6" s="103" customFormat="1" ht="15.75">
      <c r="A18" s="203" t="s">
        <v>31</v>
      </c>
      <c r="B18" s="80" t="s">
        <v>187</v>
      </c>
      <c r="C18" s="102"/>
      <c r="D18" s="202">
        <v>2480000</v>
      </c>
      <c r="E18" s="284">
        <v>2483000</v>
      </c>
      <c r="F18" s="245">
        <f>'1. mérleg'!D24</f>
        <v>2971000</v>
      </c>
    </row>
    <row r="19" spans="1:6" s="103" customFormat="1" ht="15.75">
      <c r="A19" s="203" t="s">
        <v>33</v>
      </c>
      <c r="B19" s="119" t="s">
        <v>34</v>
      </c>
      <c r="C19" s="102"/>
      <c r="D19" s="202">
        <v>9499000</v>
      </c>
      <c r="E19" s="284">
        <v>10139000</v>
      </c>
      <c r="F19" s="245">
        <f>'1. mérleg'!D25</f>
        <v>11514000</v>
      </c>
    </row>
    <row r="20" spans="1:6" s="103" customFormat="1" ht="15.75">
      <c r="A20" s="203" t="s">
        <v>67</v>
      </c>
      <c r="B20" s="122" t="s">
        <v>188</v>
      </c>
      <c r="C20" s="102"/>
      <c r="D20" s="202">
        <v>497000</v>
      </c>
      <c r="E20" s="284">
        <v>524000</v>
      </c>
      <c r="F20" s="245">
        <f>'1. mérleg'!D26</f>
        <v>835000</v>
      </c>
    </row>
    <row r="21" spans="1:6" s="103" customFormat="1" ht="15.75">
      <c r="A21" s="203" t="s">
        <v>76</v>
      </c>
      <c r="B21" s="122" t="s">
        <v>77</v>
      </c>
      <c r="C21" s="102"/>
      <c r="D21" s="202">
        <v>4361000</v>
      </c>
      <c r="E21" s="284">
        <v>7527000</v>
      </c>
      <c r="F21" s="245">
        <f>'1. mérleg'!D27</f>
        <v>14532800</v>
      </c>
    </row>
    <row r="22" spans="1:6" s="103" customFormat="1" ht="15.75">
      <c r="A22" s="246"/>
      <c r="B22" s="100"/>
      <c r="C22" s="102"/>
      <c r="D22" s="199"/>
      <c r="E22" s="284"/>
      <c r="F22" s="245"/>
    </row>
    <row r="23" spans="1:6" s="103" customFormat="1" ht="15.75">
      <c r="A23" s="247"/>
      <c r="B23" s="104" t="s">
        <v>204</v>
      </c>
      <c r="C23" s="109">
        <f>SUM(C17:C22)</f>
        <v>0</v>
      </c>
      <c r="D23" s="196">
        <f>SUM(D17:D22)</f>
        <v>28129000</v>
      </c>
      <c r="E23" s="196">
        <f>SUM(E17:E22)</f>
        <v>31255000</v>
      </c>
      <c r="F23" s="250">
        <f>SUM(F17:F22)</f>
        <v>41572400</v>
      </c>
    </row>
    <row r="24" spans="1:6" s="103" customFormat="1" ht="15.75">
      <c r="A24" s="246"/>
      <c r="B24" s="106"/>
      <c r="C24" s="107"/>
      <c r="D24" s="195"/>
      <c r="E24" s="285"/>
      <c r="F24" s="251"/>
    </row>
    <row r="25" spans="1:6" s="103" customFormat="1" ht="15.75">
      <c r="A25" s="246"/>
      <c r="B25" s="106"/>
      <c r="C25" s="107"/>
      <c r="D25" s="195"/>
      <c r="E25" s="286"/>
      <c r="F25" s="251"/>
    </row>
    <row r="26" spans="1:6" s="112" customFormat="1" ht="15.75">
      <c r="A26" s="203" t="s">
        <v>137</v>
      </c>
      <c r="B26" s="119" t="s">
        <v>138</v>
      </c>
      <c r="C26" s="117"/>
      <c r="D26" s="197">
        <v>5401000</v>
      </c>
      <c r="E26" s="284">
        <v>16851000</v>
      </c>
      <c r="F26" s="252">
        <f>'1. mérleg'!D20</f>
        <v>9753000</v>
      </c>
    </row>
    <row r="27" spans="1:6" ht="15.75">
      <c r="A27" s="204"/>
      <c r="B27" s="119"/>
      <c r="C27" s="111"/>
      <c r="D27" s="198"/>
      <c r="E27" s="287"/>
      <c r="F27" s="249"/>
    </row>
    <row r="28" spans="1:6" ht="16.5" thickBot="1">
      <c r="A28" s="253"/>
      <c r="B28" s="254" t="s">
        <v>210</v>
      </c>
      <c r="C28" s="255">
        <f>SUM(C26)</f>
        <v>0</v>
      </c>
      <c r="D28" s="256">
        <f>SUM(D26)</f>
        <v>5401000</v>
      </c>
      <c r="E28" s="256">
        <f>SUM(E26)</f>
        <v>16851000</v>
      </c>
      <c r="F28" s="257">
        <f>SUM(F26)</f>
        <v>9753000</v>
      </c>
    </row>
    <row r="29" spans="1:6" ht="15.75">
      <c r="A29" s="111"/>
      <c r="B29" s="118"/>
      <c r="C29" s="111"/>
      <c r="D29" s="111"/>
      <c r="E29" s="111"/>
      <c r="F29" s="118"/>
    </row>
    <row r="30" spans="1:6" ht="15.75">
      <c r="A30" s="390"/>
      <c r="B30" s="390"/>
      <c r="C30" s="111"/>
      <c r="D30" s="111"/>
      <c r="E30" s="111"/>
      <c r="F30" s="118"/>
    </row>
    <row r="31" spans="1:6" ht="15.75">
      <c r="A31" s="80"/>
      <c r="B31" s="119"/>
      <c r="C31" s="111"/>
      <c r="D31" s="111"/>
      <c r="E31" s="111"/>
      <c r="F31" s="118"/>
    </row>
    <row r="32" spans="1:6" ht="15.75">
      <c r="A32" s="80"/>
      <c r="B32" s="119"/>
      <c r="C32" s="111"/>
      <c r="D32" s="111"/>
      <c r="E32" s="111"/>
      <c r="F32" s="118"/>
    </row>
    <row r="33" spans="1:6" ht="15.75">
      <c r="A33" s="80"/>
      <c r="B33" s="119"/>
      <c r="C33" s="111"/>
      <c r="D33" s="111"/>
      <c r="E33" s="111"/>
      <c r="F33" s="118"/>
    </row>
    <row r="34" spans="1:6" ht="15.75">
      <c r="A34" s="80"/>
      <c r="B34" s="120"/>
      <c r="C34" s="111"/>
      <c r="D34" s="111"/>
      <c r="E34" s="111"/>
      <c r="F34" s="118"/>
    </row>
    <row r="35" spans="1:6" ht="15.75">
      <c r="A35" s="78"/>
      <c r="B35" s="78"/>
      <c r="C35" s="111"/>
      <c r="D35" s="111"/>
      <c r="E35" s="111"/>
      <c r="F35" s="118"/>
    </row>
    <row r="36" spans="1:6" ht="15.75">
      <c r="A36" s="80"/>
      <c r="B36" s="80"/>
      <c r="C36" s="111"/>
      <c r="D36" s="111"/>
      <c r="E36" s="111"/>
      <c r="F36" s="118"/>
    </row>
    <row r="37" spans="1:6" ht="15.75">
      <c r="A37" s="80"/>
      <c r="B37" s="119"/>
      <c r="C37" s="111"/>
      <c r="D37" s="111"/>
      <c r="E37" s="111"/>
      <c r="F37" s="118"/>
    </row>
    <row r="38" spans="1:6" ht="15.75">
      <c r="A38" s="80"/>
      <c r="B38" s="119"/>
      <c r="C38" s="111"/>
      <c r="D38" s="111"/>
      <c r="E38" s="111"/>
      <c r="F38" s="118"/>
    </row>
    <row r="39" spans="1:6" ht="15.75">
      <c r="A39" s="78"/>
      <c r="B39" s="119"/>
      <c r="C39" s="111"/>
      <c r="D39" s="111"/>
      <c r="E39" s="111"/>
      <c r="F39" s="118"/>
    </row>
    <row r="40" spans="1:6" ht="15.75">
      <c r="A40" s="78"/>
      <c r="B40" s="119"/>
      <c r="C40" s="111"/>
      <c r="D40" s="111"/>
      <c r="E40" s="111"/>
      <c r="F40" s="118"/>
    </row>
    <row r="41" spans="1:6" ht="15.75">
      <c r="A41" s="80"/>
      <c r="B41" s="119"/>
      <c r="C41" s="111"/>
      <c r="D41" s="111"/>
      <c r="E41" s="111"/>
      <c r="F41" s="118"/>
    </row>
    <row r="42" spans="1:6" ht="15.75">
      <c r="A42" s="78"/>
      <c r="B42" s="78"/>
      <c r="C42" s="111"/>
      <c r="D42" s="111"/>
      <c r="E42" s="111"/>
      <c r="F42" s="118"/>
    </row>
    <row r="43" spans="1:6" ht="15.75">
      <c r="A43" s="380"/>
      <c r="B43" s="380"/>
      <c r="C43" s="111"/>
      <c r="D43" s="111"/>
      <c r="E43" s="111"/>
      <c r="F43" s="118"/>
    </row>
    <row r="44" spans="1:6" ht="15.75">
      <c r="A44" s="80"/>
      <c r="B44" s="122"/>
      <c r="C44" s="111"/>
      <c r="D44" s="111"/>
      <c r="E44" s="111"/>
      <c r="F44" s="118"/>
    </row>
    <row r="45" spans="1:6" ht="15.75">
      <c r="A45" s="80"/>
      <c r="B45" s="80"/>
      <c r="C45" s="111"/>
      <c r="D45" s="111"/>
      <c r="E45" s="111"/>
      <c r="F45" s="118"/>
    </row>
    <row r="46" spans="1:6" ht="15.75">
      <c r="A46" s="80"/>
      <c r="B46" s="119"/>
      <c r="C46" s="111"/>
      <c r="D46" s="111"/>
      <c r="E46" s="111"/>
      <c r="F46" s="118"/>
    </row>
    <row r="47" spans="1:6" ht="15.75">
      <c r="A47" s="80"/>
      <c r="B47" s="122"/>
      <c r="C47" s="111"/>
      <c r="D47" s="111"/>
      <c r="E47" s="111"/>
      <c r="F47" s="118"/>
    </row>
    <row r="48" spans="1:6" ht="15.75">
      <c r="A48" s="80"/>
      <c r="B48" s="122"/>
      <c r="C48" s="111"/>
      <c r="D48" s="111"/>
      <c r="E48" s="111"/>
      <c r="F48" s="118"/>
    </row>
    <row r="49" spans="1:6" ht="15.75">
      <c r="A49" s="121"/>
      <c r="B49" s="123"/>
      <c r="C49" s="111"/>
      <c r="D49" s="111"/>
      <c r="E49" s="111"/>
      <c r="F49" s="118"/>
    </row>
    <row r="50" spans="1:6" ht="15.75">
      <c r="A50" s="119"/>
      <c r="B50" s="122"/>
      <c r="C50" s="111"/>
      <c r="D50" s="111"/>
      <c r="E50" s="111"/>
      <c r="F50" s="118"/>
    </row>
    <row r="51" spans="1:6" ht="15.75">
      <c r="A51" s="119"/>
      <c r="B51" s="122"/>
      <c r="C51" s="111"/>
      <c r="D51" s="111"/>
      <c r="E51" s="111"/>
      <c r="F51" s="118"/>
    </row>
    <row r="52" spans="1:6" ht="15.75">
      <c r="A52" s="80"/>
      <c r="B52" s="80"/>
      <c r="C52" s="111"/>
      <c r="D52" s="111"/>
      <c r="E52" s="111"/>
      <c r="F52" s="118"/>
    </row>
    <row r="53" spans="1:6" ht="15.75">
      <c r="A53" s="80"/>
      <c r="B53" s="80"/>
      <c r="C53" s="111"/>
      <c r="D53" s="111"/>
      <c r="E53" s="111"/>
      <c r="F53" s="118"/>
    </row>
    <row r="54" spans="1:6" ht="15.75">
      <c r="A54" s="78"/>
      <c r="B54" s="80"/>
      <c r="C54" s="111"/>
      <c r="D54" s="111"/>
      <c r="E54" s="111"/>
      <c r="F54" s="118"/>
    </row>
    <row r="55" spans="1:6" ht="15.75">
      <c r="A55" s="80"/>
      <c r="B55" s="80"/>
      <c r="C55" s="111"/>
      <c r="D55" s="111"/>
      <c r="E55" s="111"/>
      <c r="F55" s="118"/>
    </row>
    <row r="56" spans="1:6" ht="15.75">
      <c r="A56" s="111"/>
      <c r="B56" s="80"/>
      <c r="C56" s="111"/>
      <c r="D56" s="111"/>
      <c r="E56" s="111"/>
      <c r="F56" s="118"/>
    </row>
    <row r="57" spans="1:6" ht="15.75">
      <c r="A57" s="111"/>
      <c r="B57" s="118"/>
      <c r="C57" s="111"/>
      <c r="D57" s="111"/>
      <c r="E57" s="111"/>
      <c r="F57" s="118"/>
    </row>
    <row r="58" spans="1:6" ht="15.75">
      <c r="A58" s="111"/>
      <c r="B58" s="118"/>
      <c r="C58" s="111"/>
      <c r="D58" s="111"/>
      <c r="E58" s="111"/>
      <c r="F58" s="118"/>
    </row>
    <row r="59" spans="1:6" ht="15.75">
      <c r="A59" s="111"/>
      <c r="B59" s="118"/>
      <c r="C59" s="111"/>
      <c r="D59" s="111"/>
      <c r="E59" s="111"/>
      <c r="F59" s="118"/>
    </row>
    <row r="60" spans="1:6" ht="15.75">
      <c r="A60" s="111"/>
      <c r="B60" s="118"/>
      <c r="C60" s="111"/>
      <c r="D60" s="111"/>
      <c r="E60" s="111"/>
      <c r="F60" s="118"/>
    </row>
  </sheetData>
  <sheetProtection/>
  <mergeCells count="11">
    <mergeCell ref="B1:F1"/>
    <mergeCell ref="A30:B30"/>
    <mergeCell ref="A43:B43"/>
    <mergeCell ref="B2:F2"/>
    <mergeCell ref="B5:F5"/>
    <mergeCell ref="B6:F6"/>
    <mergeCell ref="B7:F7"/>
    <mergeCell ref="B3:F3"/>
    <mergeCell ref="F8:F9"/>
    <mergeCell ref="E8:E9"/>
    <mergeCell ref="D8:D9"/>
  </mergeCells>
  <printOptions headings="1"/>
  <pageMargins left="0.75" right="0.75" top="1" bottom="1" header="0.5" footer="0.5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60" zoomScalePageLayoutView="0" workbookViewId="0" topLeftCell="A1">
      <selection activeCell="F5" sqref="F5"/>
    </sheetView>
  </sheetViews>
  <sheetFormatPr defaultColWidth="10.28125" defaultRowHeight="12.75"/>
  <cols>
    <col min="1" max="1" width="6.00390625" style="110" customWidth="1"/>
    <col min="2" max="2" width="52.57421875" style="112" customWidth="1"/>
    <col min="3" max="3" width="13.8515625" style="112" customWidth="1"/>
    <col min="4" max="5" width="11.7109375" style="112" customWidth="1"/>
    <col min="6" max="16384" width="10.28125" style="110" customWidth="1"/>
  </cols>
  <sheetData>
    <row r="1" spans="2:5" s="112" customFormat="1" ht="19.5" customHeight="1">
      <c r="B1" s="353" t="s">
        <v>331</v>
      </c>
      <c r="C1" s="353"/>
      <c r="D1" s="353"/>
      <c r="E1" s="353"/>
    </row>
    <row r="2" spans="2:6" s="112" customFormat="1" ht="19.5" customHeight="1">
      <c r="B2" s="353" t="s">
        <v>321</v>
      </c>
      <c r="C2" s="353"/>
      <c r="D2" s="353"/>
      <c r="E2" s="353"/>
      <c r="F2" s="75"/>
    </row>
    <row r="3" spans="2:6" s="112" customFormat="1" ht="19.5" customHeight="1">
      <c r="B3" s="133"/>
      <c r="C3" s="133"/>
      <c r="D3" s="133"/>
      <c r="E3" s="133"/>
      <c r="F3" s="75"/>
    </row>
    <row r="4" spans="2:5" s="112" customFormat="1" ht="19.5" customHeight="1">
      <c r="B4" s="381" t="s">
        <v>211</v>
      </c>
      <c r="C4" s="381"/>
      <c r="D4" s="381"/>
      <c r="E4" s="381"/>
    </row>
    <row r="5" spans="2:5" s="112" customFormat="1" ht="15.75">
      <c r="B5" s="382" t="s">
        <v>205</v>
      </c>
      <c r="C5" s="382"/>
      <c r="D5" s="382"/>
      <c r="E5" s="382"/>
    </row>
    <row r="6" spans="2:5" s="112" customFormat="1" ht="15.75">
      <c r="B6" s="382"/>
      <c r="C6" s="382"/>
      <c r="D6" s="382"/>
      <c r="E6" s="382"/>
    </row>
    <row r="7" spans="1:5" s="112" customFormat="1" ht="15.75" customHeight="1" thickBot="1">
      <c r="A7" s="117"/>
      <c r="B7" s="162"/>
      <c r="C7" s="162"/>
      <c r="D7" s="162"/>
      <c r="E7" s="162"/>
    </row>
    <row r="8" spans="1:5" s="112" customFormat="1" ht="47.25">
      <c r="A8" s="258"/>
      <c r="B8" s="259" t="s">
        <v>179</v>
      </c>
      <c r="C8" s="259" t="s">
        <v>231</v>
      </c>
      <c r="D8" s="288" t="s">
        <v>291</v>
      </c>
      <c r="E8" s="289" t="s">
        <v>320</v>
      </c>
    </row>
    <row r="9" spans="1:5" s="112" customFormat="1" ht="15.75">
      <c r="A9" s="203" t="s">
        <v>191</v>
      </c>
      <c r="B9" s="211" t="s">
        <v>192</v>
      </c>
      <c r="C9" s="201">
        <v>0</v>
      </c>
      <c r="D9" s="283">
        <v>7477000</v>
      </c>
      <c r="E9" s="260">
        <f>'1. mérleg'!D15</f>
        <v>0</v>
      </c>
    </row>
    <row r="10" spans="1:5" s="112" customFormat="1" ht="15.75">
      <c r="A10" s="203" t="s">
        <v>127</v>
      </c>
      <c r="B10" s="212" t="s">
        <v>128</v>
      </c>
      <c r="C10" s="202">
        <v>0</v>
      </c>
      <c r="D10" s="284">
        <v>0</v>
      </c>
      <c r="E10" s="261">
        <f>'1. mérleg'!D16</f>
        <v>14000000</v>
      </c>
    </row>
    <row r="11" spans="1:5" s="112" customFormat="1" ht="15.75">
      <c r="A11" s="203" t="s">
        <v>135</v>
      </c>
      <c r="B11" s="212" t="s">
        <v>193</v>
      </c>
      <c r="C11" s="202">
        <v>43000</v>
      </c>
      <c r="D11" s="284">
        <v>195000</v>
      </c>
      <c r="E11" s="261">
        <f>'1. mérleg'!D17</f>
        <v>0</v>
      </c>
    </row>
    <row r="12" spans="1:7" s="112" customFormat="1" ht="15.75">
      <c r="A12" s="262"/>
      <c r="B12" s="213"/>
      <c r="C12" s="202"/>
      <c r="D12" s="284"/>
      <c r="E12" s="261"/>
      <c r="G12" s="117"/>
    </row>
    <row r="13" spans="1:9" s="112" customFormat="1" ht="15.75">
      <c r="A13" s="263"/>
      <c r="B13" s="214" t="s">
        <v>206</v>
      </c>
      <c r="C13" s="219">
        <f>SUM(C9:C12)</f>
        <v>43000</v>
      </c>
      <c r="D13" s="219">
        <f>SUM(D9:D12)</f>
        <v>7672000</v>
      </c>
      <c r="E13" s="264">
        <f>SUM(E9:E12)</f>
        <v>14000000</v>
      </c>
      <c r="I13" s="117"/>
    </row>
    <row r="14" spans="1:5" s="113" customFormat="1" ht="15.75">
      <c r="A14" s="265"/>
      <c r="B14" s="215"/>
      <c r="C14" s="220"/>
      <c r="D14" s="283"/>
      <c r="E14" s="261"/>
    </row>
    <row r="15" spans="1:5" s="113" customFormat="1" ht="15.75">
      <c r="A15" s="206" t="s">
        <v>83</v>
      </c>
      <c r="B15" s="216" t="s">
        <v>84</v>
      </c>
      <c r="C15" s="221">
        <v>0</v>
      </c>
      <c r="D15" s="284">
        <v>9446000</v>
      </c>
      <c r="E15" s="266">
        <f>'1. mérleg'!D29</f>
        <v>397000</v>
      </c>
    </row>
    <row r="16" spans="1:5" s="113" customFormat="1" ht="15.75">
      <c r="A16" s="206" t="s">
        <v>89</v>
      </c>
      <c r="B16" s="216" t="s">
        <v>90</v>
      </c>
      <c r="C16" s="221">
        <v>0</v>
      </c>
      <c r="D16" s="284">
        <v>295000</v>
      </c>
      <c r="E16" s="252">
        <f>'1. mérleg'!D30</f>
        <v>14500000</v>
      </c>
    </row>
    <row r="17" spans="1:5" s="113" customFormat="1" ht="15.75">
      <c r="A17" s="203" t="s">
        <v>93</v>
      </c>
      <c r="B17" s="217" t="s">
        <v>91</v>
      </c>
      <c r="C17" s="202">
        <v>0</v>
      </c>
      <c r="D17" s="284">
        <v>0</v>
      </c>
      <c r="E17" s="261">
        <f>'1. mérleg'!D31</f>
        <v>26000</v>
      </c>
    </row>
    <row r="18" spans="1:5" s="113" customFormat="1" ht="15.75">
      <c r="A18" s="265"/>
      <c r="B18" s="213"/>
      <c r="C18" s="202"/>
      <c r="D18" s="284"/>
      <c r="E18" s="261"/>
    </row>
    <row r="19" spans="1:5" s="113" customFormat="1" ht="15.75">
      <c r="A19" s="267"/>
      <c r="B19" s="214" t="s">
        <v>207</v>
      </c>
      <c r="C19" s="222">
        <f>SUM(C15:C18)</f>
        <v>0</v>
      </c>
      <c r="D19" s="222">
        <f>SUM(D15:D18)</f>
        <v>9741000</v>
      </c>
      <c r="E19" s="268">
        <f>SUM(E15:E18)</f>
        <v>14923000</v>
      </c>
    </row>
    <row r="20" spans="1:5" s="113" customFormat="1" ht="15.75">
      <c r="A20" s="265"/>
      <c r="B20" s="218"/>
      <c r="C20" s="223"/>
      <c r="D20" s="284"/>
      <c r="E20" s="269"/>
    </row>
    <row r="21" spans="1:5" s="113" customFormat="1" ht="15.75">
      <c r="A21" s="265"/>
      <c r="B21" s="218"/>
      <c r="C21" s="223"/>
      <c r="D21" s="284"/>
      <c r="E21" s="269"/>
    </row>
    <row r="22" spans="1:5" s="113" customFormat="1" ht="15.75">
      <c r="A22" s="265"/>
      <c r="B22" s="217"/>
      <c r="C22" s="223"/>
      <c r="D22" s="284"/>
      <c r="E22" s="269"/>
    </row>
    <row r="23" spans="1:5" s="113" customFormat="1" ht="15.75">
      <c r="A23" s="203" t="s">
        <v>190</v>
      </c>
      <c r="B23" s="217" t="s">
        <v>189</v>
      </c>
      <c r="C23" s="221">
        <v>0</v>
      </c>
      <c r="D23" s="284">
        <v>8849000</v>
      </c>
      <c r="E23" s="266">
        <f>'1. mérleg'!D34</f>
        <v>1400000</v>
      </c>
    </row>
    <row r="24" spans="1:5" s="113" customFormat="1" ht="15.75">
      <c r="A24" s="203"/>
      <c r="B24" s="217"/>
      <c r="C24" s="223"/>
      <c r="D24" s="284"/>
      <c r="E24" s="269"/>
    </row>
    <row r="25" spans="1:5" s="113" customFormat="1" ht="16.5" thickBot="1">
      <c r="A25" s="270"/>
      <c r="B25" s="271" t="s">
        <v>189</v>
      </c>
      <c r="C25" s="272">
        <f>SUM(C23:C24)</f>
        <v>0</v>
      </c>
      <c r="D25" s="272">
        <f>SUM(D23:D24)</f>
        <v>8849000</v>
      </c>
      <c r="E25" s="273">
        <f>SUM(E23)</f>
        <v>1400000</v>
      </c>
    </row>
    <row r="26" spans="1:5" s="113" customFormat="1" ht="15.75">
      <c r="A26" s="77"/>
      <c r="B26" s="80"/>
      <c r="C26" s="114"/>
      <c r="D26" s="114"/>
      <c r="E26" s="114"/>
    </row>
    <row r="27" spans="2:5" s="113" customFormat="1" ht="45.75" customHeight="1">
      <c r="B27" s="115" t="s">
        <v>208</v>
      </c>
      <c r="C27" s="116">
        <f>SUM(C13+'8. táj adatok műk'!D15+'8. táj adatok műk'!D28)</f>
        <v>36022000</v>
      </c>
      <c r="D27" s="116">
        <f>SUM(D13+'8. táj adatok műk'!E15+'8. táj adatok műk'!E28)</f>
        <v>58097000</v>
      </c>
      <c r="E27" s="116">
        <f>SUM('8. táj adatok műk'!F15+'8. táj adatok műk'!F28+'9. táj adatok felh'!E13)</f>
        <v>57895400</v>
      </c>
    </row>
    <row r="28" spans="2:5" s="113" customFormat="1" ht="44.25" customHeight="1">
      <c r="B28" s="115" t="s">
        <v>209</v>
      </c>
      <c r="C28" s="116">
        <f>SUM(C19+C23+'8. táj adatok műk'!D23)</f>
        <v>28129000</v>
      </c>
      <c r="D28" s="116">
        <f>SUM(D19+D23+'8. táj adatok műk'!E23)</f>
        <v>49845000</v>
      </c>
      <c r="E28" s="116">
        <f>SUM('8. táj adatok műk'!F23+'9. táj adatok felh'!E19+'9. táj adatok felh'!E25)</f>
        <v>57895400</v>
      </c>
    </row>
    <row r="29" ht="15.75">
      <c r="E29" s="117"/>
    </row>
    <row r="30" ht="15.75">
      <c r="E30" s="117"/>
    </row>
    <row r="31" ht="15.75">
      <c r="E31" s="117"/>
    </row>
    <row r="32" ht="15.75">
      <c r="E32" s="117"/>
    </row>
  </sheetData>
  <sheetProtection/>
  <mergeCells count="5">
    <mergeCell ref="B6:E6"/>
    <mergeCell ref="B1:E1"/>
    <mergeCell ref="B4:E4"/>
    <mergeCell ref="B5:E5"/>
    <mergeCell ref="B2:E2"/>
  </mergeCells>
  <printOptions headings="1"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Eszter</cp:lastModifiedBy>
  <cp:lastPrinted>2016-09-23T10:13:07Z</cp:lastPrinted>
  <dcterms:created xsi:type="dcterms:W3CDTF">2011-11-25T07:46:57Z</dcterms:created>
  <dcterms:modified xsi:type="dcterms:W3CDTF">2016-09-23T10:14:20Z</dcterms:modified>
  <cp:category/>
  <cp:version/>
  <cp:contentType/>
  <cp:contentStatus/>
</cp:coreProperties>
</file>