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'5.kiadás'!$A$4:$E$630</definedName>
    <definedName name="_xlnm.Print_Titles" localSheetId="4">'5.kiadás'!$4:$9</definedName>
    <definedName name="_xlnm.Print_Area" localSheetId="0">'1. mérleg'!$A$1:$D$35</definedName>
    <definedName name="_xlnm.Print_Area" localSheetId="1">'2. bevételek'!$A$1:$H$103</definedName>
    <definedName name="_xlnm.Print_Area" localSheetId="4">'5.kiadás'!$A$1:$H$281</definedName>
    <definedName name="_xlnm.Print_Area" localSheetId="6">'7. felhalmozás'!$A$1:$C$17</definedName>
    <definedName name="_xlnm.Print_Area" localSheetId="7">'8. táj adatok műk'!$A$1:$F$27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<sst xmlns="http://schemas.openxmlformats.org/spreadsheetml/2006/main" count="786" uniqueCount="350">
  <si>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</si>
  <si>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</si>
  <si>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</si>
  <si>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</si>
  <si>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</si>
  <si>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</si>
  <si>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</si>
  <si>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</si>
  <si>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</si>
  <si>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</si>
  <si>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</si>
  <si>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</si>
  <si>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</si>
  <si>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</si>
  <si>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</si>
  <si>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</si>
  <si>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</si>
  <si>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</si>
  <si>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</si>
  <si>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</si>
  <si>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</si>
  <si>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</si>
  <si>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</si>
  <si>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</si>
  <si>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</si>
  <si>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</si>
  <si>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</si>
  <si>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</si>
  <si>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</si>
  <si>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</si>
  <si>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</si>
  <si>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</si>
  <si>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</si>
  <si>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</si>
  <si>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</si>
  <si>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</si>
  <si>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</si>
  <si>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</si>
  <si>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</si>
  <si>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</si>
  <si>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</si>
  <si>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</si>
  <si>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</si>
  <si>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</si>
  <si>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</si>
  <si>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</si>
  <si>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</si>
  <si>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</si>
  <si>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</si>
  <si>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</si>
  <si>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</si>
  <si>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</si>
  <si>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</si>
  <si>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</si>
  <si>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</si>
  <si>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</si>
  <si>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</si>
  <si>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</si>
  <si>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</si>
  <si>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</si>
  <si>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</si>
  <si>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</si>
  <si>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</si>
  <si>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</si>
  <si>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</si>
  <si>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</si>
  <si>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</si>
  <si>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</si>
  <si>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</si>
  <si>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</si>
  <si>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</si>
  <si>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</si>
  <si>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</si>
  <si>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</si>
  <si>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</si>
  <si>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</si>
  <si>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</si>
  <si>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</si>
  <si>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</si>
  <si>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</si>
  <si>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</si>
  <si>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</si>
  <si>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</si>
  <si>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</si>
  <si>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</si>
  <si>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</si>
  <si>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</si>
  <si>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</si>
  <si>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</si>
  <si>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</si>
  <si>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</si>
  <si>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</si>
  <si>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</si>
  <si>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</si>
  <si>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</si>
  <si>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</si>
  <si>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</si>
  <si>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</si>
  <si>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</si>
  <si>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</si>
  <si>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</si>
  <si>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</si>
  <si>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</si>
  <si>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</si>
  <si>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</si>
  <si>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</si>
  <si>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</si>
  <si>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</si>
  <si>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</si>
  <si>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</si>
  <si>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</si>
  <si>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</si>
  <si>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</si>
  <si>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</si>
  <si>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</si>
  <si>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</si>
  <si>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</si>
  <si>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</si>
  <si>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</si>
  <si>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</si>
  <si>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</si>
  <si>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</si>
  <si>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</si>
  <si>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</si>
  <si>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</si>
  <si>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</si>
  <si>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</si>
  <si>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</si>
  <si>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</si>
  <si>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</si>
  <si>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</si>
  <si>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</si>
  <si>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</si>
  <si>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</si>
  <si>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</si>
  <si>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</si>
  <si>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</si>
  <si>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</si>
  <si>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</si>
  <si>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</si>
  <si>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</si>
  <si>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</si>
  <si>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</si>
  <si>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</si>
  <si>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</si>
  <si>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</si>
  <si>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</si>
  <si>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</si>
  <si>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</si>
  <si>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</si>
  <si>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</si>
  <si>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</si>
  <si>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</si>
  <si>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</si>
  <si>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</si>
  <si>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</si>
  <si>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</si>
  <si>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</si>
  <si>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</si>
  <si>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</si>
  <si>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</si>
  <si>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</si>
  <si>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</si>
  <si>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</si>
  <si>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</si>
  <si>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</si>
  <si>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</si>
  <si>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</si>
  <si>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</si>
  <si>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</si>
  <si>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</si>
  <si>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</si>
  <si>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</si>
  <si>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</si>
  <si>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</si>
  <si>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</si>
  <si>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</si>
  <si>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</si>
  <si>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</si>
  <si>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</si>
  <si>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</si>
  <si>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</si>
  <si>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</si>
  <si>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</si>
  <si>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</si>
  <si>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</si>
  <si>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</si>
  <si>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</si>
  <si>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</si>
  <si>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</si>
  <si>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</si>
  <si>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</si>
  <si>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</si>
  <si>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</si>
  <si>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</si>
  <si>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</si>
  <si>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</si>
  <si>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</si>
  <si>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</si>
  <si>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</si>
  <si>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</si>
  <si>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</si>
  <si>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</si>
  <si>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</si>
  <si>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</si>
  <si>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</si>
  <si>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</si>
  <si>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</si>
  <si>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Közvilágítás korszerűsítés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</si>
  <si>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</si>
  <si>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</si>
  <si>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</si>
  <si>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</si>
  <si>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</si>
  <si>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</si>
  <si>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</si>
  <si>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</si>
  <si>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</si>
  <si>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</si>
  <si>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</si>
  <si>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</si>
  <si>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</si>
  <si>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</si>
  <si>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 xml:space="preserve"> felújítások, beruházások kiemelt előirányzatonként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</si>
  <si>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</si>
  <si>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</si>
  <si>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</si>
  <si>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</si>
  <si>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</si>
  <si>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</si>
  <si>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</si>
  <si>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</si>
  <si>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</si>
  <si>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</si>
  <si>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</si>
  <si>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</si>
  <si>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</si>
  <si>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</si>
  <si>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</si>
  <si>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</si>
  <si>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Felújítási célú előzetesen felújított áfa</t>
  </si>
  <si>
    <t>Működési célú pénzeszköz átadás civil szervezeteknek</t>
  </si>
  <si>
    <t xml:space="preserve">K84 </t>
  </si>
  <si>
    <t>072112 Háziorvosi ügyeleti ellátás</t>
  </si>
  <si>
    <t>Egyéb működési célú támogatások szociális és gyermekjóléti szolgálatnak</t>
  </si>
  <si>
    <t>2015. teljesítés</t>
  </si>
  <si>
    <t>Önkormányzati  képviselők, polgármester juttatása</t>
  </si>
  <si>
    <t>K64</t>
  </si>
  <si>
    <t>K335</t>
  </si>
  <si>
    <t>Közvetített szolgáltatások</t>
  </si>
  <si>
    <t>Munkaruha és védőruha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</si>
  <si>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</si>
  <si>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</si>
  <si>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</si>
  <si>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</si>
  <si>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</si>
  <si>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</si>
  <si>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</si>
  <si>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</si>
  <si>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</si>
  <si>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Egyéb tárgyi eszközök beszerzése, létesítése</t>
  </si>
  <si>
    <t>Talajterhelési díj</t>
  </si>
  <si>
    <t>K122</t>
  </si>
  <si>
    <t>Munkavégzésre irányuló egyéb jogviszonyban nem saját foglalkoztatottnak fizetett juttatások</t>
  </si>
  <si>
    <t>Útburkolat felújítás, parkoló kialakítás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</si>
  <si>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</si>
  <si>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</si>
  <si>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</si>
  <si>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</si>
  <si>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</si>
  <si>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</si>
  <si>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</si>
  <si>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Klímaberendezés irodába</t>
  </si>
  <si>
    <t xml:space="preserve">   Parkoló kialakítás</t>
  </si>
  <si>
    <t>Orvosi rendelő felújítása</t>
  </si>
  <si>
    <t>2017. évi költségvetés bevételei</t>
  </si>
  <si>
    <t>2017. évi költségvetés bevételei jogcímenként</t>
  </si>
  <si>
    <t>2017. évi BEVÉTELEK feladatonkénti  bontása (Ft-ban)</t>
  </si>
  <si>
    <t xml:space="preserve">2017. évi költségvetés kiadási </t>
  </si>
  <si>
    <t xml:space="preserve">2017. évi költségvetés összevont mérlege </t>
  </si>
  <si>
    <t xml:space="preserve">2017. évi költségvetés felhalmozási célú kiadási </t>
  </si>
  <si>
    <t>Orvosi rendelő felújítás</t>
  </si>
  <si>
    <t>Klíma beszerelés irodába</t>
  </si>
  <si>
    <t>Parkoló kialakítása</t>
  </si>
  <si>
    <t>(adatok Ft – ban )</t>
  </si>
  <si>
    <t>2016. teljesítés</t>
  </si>
  <si>
    <t>2016. évi teljesítés</t>
  </si>
  <si>
    <t>2017. évi KIADÁSOK feladatonkénti  bontása (Ft-ban)</t>
  </si>
  <si>
    <t>Módosított előirányzat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</si>
  <si>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</si>
  <si>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</si>
  <si>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</si>
  <si>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</si>
  <si>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</si>
  <si>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</si>
  <si>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</si>
  <si>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Bevétel elszámolását követő években történő visszafizetés</t>
  </si>
  <si>
    <t>K55</t>
  </si>
  <si>
    <t>A helyi önkormányzatok előző évi elszámolásából származó kiadások</t>
  </si>
  <si>
    <t>Táppénz hozzájárulás</t>
  </si>
  <si>
    <t>Informatikai eszközök</t>
  </si>
  <si>
    <t>Áramdíj</t>
  </si>
  <si>
    <t>A 2016. évről áthúzódó bérkompenzáció támogatása</t>
  </si>
  <si>
    <t>Lakossági csatorna és ivóvíz pályázat támogatása</t>
  </si>
  <si>
    <t>Közművelődési érdekeltségnövelő pályázat</t>
  </si>
  <si>
    <t>K61</t>
  </si>
  <si>
    <t>Immateriális javak beszerzése, létesítése</t>
  </si>
  <si>
    <t>Települési Arculati Kézikönyv</t>
  </si>
  <si>
    <t>Működési célú pénzeszköz átadás egyéb vállalkozásoknak (Lakossági ivóvíz pályázat)</t>
  </si>
  <si>
    <t>K25</t>
  </si>
  <si>
    <t>Táppénz hozzájáruás</t>
  </si>
  <si>
    <t>B65</t>
  </si>
  <si>
    <t>2017. évi módosított előirányzat</t>
  </si>
  <si>
    <t>Szennyvíz akna felújítás</t>
  </si>
  <si>
    <t>K1109</t>
  </si>
  <si>
    <t>Közlekedési költségtérítés</t>
  </si>
  <si>
    <t>Egyéb tárgyi eszközök beszerzése</t>
  </si>
  <si>
    <t xml:space="preserve">   Napelemes kültéri lámpaoszlop</t>
  </si>
  <si>
    <t>Napelemes kültéri lámpaoszlop</t>
  </si>
  <si>
    <t>Szennyvíz akna felújítása</t>
  </si>
  <si>
    <t>Gázdíj</t>
  </si>
  <si>
    <t>106020 Lakásfenntartással, lakhatással összefüggő ellátások</t>
  </si>
  <si>
    <t>Szolgáltatások ellenértéke (házasságkötési díj)</t>
  </si>
  <si>
    <t>B411</t>
  </si>
  <si>
    <t>Egyéb bevételek (1 és 2 forintos forgalomból történő kivonása miatti kerekítési különbözet)</t>
  </si>
  <si>
    <t xml:space="preserve">B2  </t>
  </si>
  <si>
    <t>B21</t>
  </si>
  <si>
    <t>Felhalmozási célú önkormányzati támogatások</t>
  </si>
  <si>
    <t>Egyéb bírság</t>
  </si>
  <si>
    <t xml:space="preserve">Egyéb bevételek </t>
  </si>
  <si>
    <t>107060   Egyéb szociális pénzbeli és természetbeni ellátások, támogatások</t>
  </si>
  <si>
    <t>7. melléklet az  2/2017. (III.03.) önkormányzati rendelethez</t>
  </si>
  <si>
    <t>1. melléklet az  2/2017. (III.03.) önkormányzati rendelethez</t>
  </si>
  <si>
    <t>2. melléklet az  2/2017. (III.03.) önkormányzati rendelethez</t>
  </si>
  <si>
    <t>3. melléklet az  2/2017. (III.03.) önkormányzati rendelethez</t>
  </si>
  <si>
    <t>4. melléklet az  2/2017. (III.03.) önkormányzati rendelethez</t>
  </si>
  <si>
    <t>5. melléklet az  2/2017. (III.03.) önkormányzati rendelethez</t>
  </si>
  <si>
    <t>6. melléklet az  2/2017. (III.03.) önkormányzati rendelethez</t>
  </si>
  <si>
    <t>2017. módosított előirányzat</t>
  </si>
  <si>
    <t>8. melléklet az  2/2017. (III.03.) önkormányzati rendelethez</t>
  </si>
  <si>
    <t>9. melléklet az  2/2017. (III.03.) önkormányzati rendelethez</t>
  </si>
  <si>
    <t>1. melléklet az 5/2018. (V. 18.) önkormányzati rendelethez</t>
  </si>
  <si>
    <t>2. melléklet az  5/2018. (V. 18.) önkormányzati rendelethez</t>
  </si>
  <si>
    <t>3. melléklet az 5/2018. (V. 18.) önkormányzati rendelethez</t>
  </si>
  <si>
    <t>4. melléklet az  5/2018. (V. 18.) önkormányzati rendelethez</t>
  </si>
  <si>
    <t>5. melléklet az 5/2018. (V. 18.) önkormányzati rendelethez</t>
  </si>
  <si>
    <t>6. melléklet az   5/2018. (V. 18.) önkormányzati rendelethez</t>
  </si>
  <si>
    <t>7. melléklet az  5/2018. (V. 18.) önkormányzati rendelethez</t>
  </si>
  <si>
    <t>8. melléklet az 5/2018. (V. 18.) önkormányzati rendelethez</t>
  </si>
  <si>
    <t>9. melléklet az 5/2018. (V. 18.)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</si>
</sst>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0.0000000"/>
    <numFmt numFmtId="178" formatCode="0.000000"/>
    <numFmt numFmtId="179" formatCode="0.00000"/>
    <numFmt numFmtId="180" formatCode="0.0000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7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7" applyFont="1">
      <alignment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vertical="center" wrapText="1"/>
      <protection/>
    </xf>
    <xf numFmtId="3" fontId="21" fillId="0" borderId="14" xfId="57" applyNumberFormat="1" applyFont="1" applyBorder="1" applyAlignment="1">
      <alignment horizontal="right" vertical="center" wrapText="1"/>
      <protection/>
    </xf>
    <xf numFmtId="3" fontId="21" fillId="0" borderId="0" xfId="57" applyNumberFormat="1" applyFont="1" applyBorder="1" applyAlignment="1">
      <alignment horizontal="right" vertical="center" wrapText="1"/>
      <protection/>
    </xf>
    <xf numFmtId="0" fontId="21" fillId="0" borderId="0" xfId="57" applyFont="1">
      <alignment/>
      <protection/>
    </xf>
    <xf numFmtId="0" fontId="20" fillId="0" borderId="13" xfId="57" applyFont="1" applyBorder="1" applyAlignment="1">
      <alignment wrapText="1"/>
      <protection/>
    </xf>
    <xf numFmtId="3" fontId="20" fillId="0" borderId="13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wrapText="1"/>
      <protection/>
    </xf>
    <xf numFmtId="3" fontId="36" fillId="0" borderId="0" xfId="57" applyNumberFormat="1" applyFont="1" applyBorder="1" applyAlignment="1">
      <alignment horizontal="right" wrapText="1"/>
      <protection/>
    </xf>
    <xf numFmtId="3" fontId="36" fillId="0" borderId="14" xfId="57" applyNumberFormat="1" applyFont="1" applyBorder="1" applyAlignment="1">
      <alignment horizontal="right" wrapText="1"/>
      <protection/>
    </xf>
    <xf numFmtId="3" fontId="20" fillId="0" borderId="13" xfId="57" applyNumberFormat="1" applyFont="1" applyBorder="1" applyAlignment="1">
      <alignment horizontal="right" wrapText="1"/>
      <protection/>
    </xf>
    <xf numFmtId="0" fontId="18" fillId="0" borderId="0" xfId="57">
      <alignment/>
      <protection/>
    </xf>
    <xf numFmtId="0" fontId="18" fillId="0" borderId="0" xfId="57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3" fontId="20" fillId="0" borderId="0" xfId="57" applyNumberFormat="1" applyFont="1" applyBorder="1" applyAlignment="1">
      <alignment horizontal="right" wrapText="1"/>
      <protection/>
    </xf>
    <xf numFmtId="0" fontId="20" fillId="0" borderId="0" xfId="57" applyFont="1" applyBorder="1" applyAlignment="1">
      <alignment wrapText="1"/>
      <protection/>
    </xf>
    <xf numFmtId="3" fontId="20" fillId="0" borderId="0" xfId="57" applyNumberFormat="1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0" fontId="40" fillId="0" borderId="15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1" fillId="0" borderId="15" xfId="0" applyFont="1" applyFill="1" applyBorder="1" applyAlignment="1">
      <alignment/>
    </xf>
    <xf numFmtId="0" fontId="40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57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2" fillId="0" borderId="20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3" fontId="20" fillId="0" borderId="22" xfId="57" applyNumberFormat="1" applyFont="1" applyBorder="1" applyAlignment="1">
      <alignment vertical="center"/>
      <protection/>
    </xf>
    <xf numFmtId="3" fontId="36" fillId="0" borderId="23" xfId="57" applyNumberFormat="1" applyFont="1" applyBorder="1" applyAlignment="1">
      <alignment horizontal="right" wrapText="1"/>
      <protection/>
    </xf>
    <xf numFmtId="3" fontId="20" fillId="0" borderId="22" xfId="57" applyNumberFormat="1" applyFont="1" applyBorder="1" applyAlignment="1">
      <alignment horizontal="right" wrapText="1"/>
      <protection/>
    </xf>
    <xf numFmtId="0" fontId="18" fillId="0" borderId="23" xfId="57" applyBorder="1">
      <alignment/>
      <protection/>
    </xf>
    <xf numFmtId="3" fontId="21" fillId="0" borderId="23" xfId="57" applyNumberFormat="1" applyFont="1" applyBorder="1" applyAlignment="1">
      <alignment horizontal="right" vertical="center" wrapText="1"/>
      <protection/>
    </xf>
    <xf numFmtId="0" fontId="21" fillId="0" borderId="0" xfId="57" applyFont="1" applyBorder="1">
      <alignment/>
      <protection/>
    </xf>
    <xf numFmtId="3" fontId="18" fillId="0" borderId="23" xfId="57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7" applyFont="1" applyBorder="1" applyAlignment="1">
      <alignment vertical="center" wrapText="1"/>
      <protection/>
    </xf>
    <xf numFmtId="0" fontId="20" fillId="0" borderId="20" xfId="57" applyFont="1" applyBorder="1" applyAlignment="1">
      <alignment wrapText="1"/>
      <protection/>
    </xf>
    <xf numFmtId="0" fontId="21" fillId="0" borderId="16" xfId="57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7" applyFont="1" applyBorder="1" applyAlignment="1">
      <alignment wrapText="1"/>
      <protection/>
    </xf>
    <xf numFmtId="3" fontId="20" fillId="0" borderId="22" xfId="57" applyNumberFormat="1" applyFont="1" applyBorder="1" applyAlignment="1">
      <alignment horizontal="right" vertical="center" wrapText="1"/>
      <protection/>
    </xf>
    <xf numFmtId="3" fontId="21" fillId="0" borderId="23" xfId="57" applyNumberFormat="1" applyFont="1" applyBorder="1" applyAlignment="1">
      <alignment horizontal="right" vertical="center" wrapText="1"/>
      <protection/>
    </xf>
    <xf numFmtId="3" fontId="20" fillId="0" borderId="22" xfId="57" applyNumberFormat="1" applyFont="1" applyBorder="1" applyAlignment="1">
      <alignment horizontal="right" wrapText="1"/>
      <protection/>
    </xf>
    <xf numFmtId="3" fontId="20" fillId="0" borderId="23" xfId="57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0" xfId="57" applyFont="1" applyBorder="1">
      <alignment/>
      <protection/>
    </xf>
    <xf numFmtId="0" fontId="20" fillId="0" borderId="11" xfId="57" applyFont="1" applyBorder="1" applyAlignment="1">
      <alignment horizontal="center"/>
      <protection/>
    </xf>
    <xf numFmtId="0" fontId="18" fillId="0" borderId="25" xfId="57" applyFont="1" applyBorder="1">
      <alignment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vertical="center"/>
      <protection/>
    </xf>
    <xf numFmtId="0" fontId="18" fillId="0" borderId="27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3" fontId="18" fillId="0" borderId="27" xfId="57" applyNumberFormat="1" applyFont="1" applyBorder="1">
      <alignment/>
      <protection/>
    </xf>
    <xf numFmtId="0" fontId="21" fillId="0" borderId="17" xfId="57" applyFont="1" applyBorder="1">
      <alignment/>
      <protection/>
    </xf>
    <xf numFmtId="0" fontId="20" fillId="0" borderId="18" xfId="57" applyFont="1" applyBorder="1" applyAlignment="1">
      <alignment wrapText="1"/>
      <protection/>
    </xf>
    <xf numFmtId="3" fontId="20" fillId="0" borderId="18" xfId="57" applyNumberFormat="1" applyFont="1" applyBorder="1" applyAlignment="1">
      <alignment horizontal="right" wrapText="1"/>
      <protection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18" fillId="0" borderId="31" xfId="57" applyFont="1" applyBorder="1">
      <alignment/>
      <protection/>
    </xf>
    <xf numFmtId="0" fontId="20" fillId="0" borderId="32" xfId="57" applyFont="1" applyBorder="1" applyAlignment="1">
      <alignment horizontal="center" vertical="center" wrapText="1"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18" fillId="0" borderId="15" xfId="57" applyFont="1" applyBorder="1">
      <alignment/>
      <protection/>
    </xf>
    <xf numFmtId="0" fontId="18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3" fontId="18" fillId="0" borderId="27" xfId="57" applyNumberFormat="1" applyFont="1" applyBorder="1" applyAlignment="1">
      <alignment horizontal="right" wrapText="1"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0" fontId="19" fillId="0" borderId="17" xfId="0" applyFont="1" applyBorder="1" applyAlignment="1">
      <alignment/>
    </xf>
    <xf numFmtId="0" fontId="22" fillId="0" borderId="19" xfId="0" applyFont="1" applyBorder="1" applyAlignment="1">
      <alignment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7" applyNumberFormat="1" applyFont="1" applyBorder="1">
      <alignment/>
      <protection/>
    </xf>
    <xf numFmtId="3" fontId="18" fillId="0" borderId="0" xfId="57" applyNumberFormat="1" applyFont="1" applyBorder="1">
      <alignment/>
      <protection/>
    </xf>
    <xf numFmtId="3" fontId="21" fillId="0" borderId="34" xfId="57" applyNumberFormat="1" applyFont="1" applyBorder="1">
      <alignment/>
      <protection/>
    </xf>
    <xf numFmtId="3" fontId="21" fillId="0" borderId="0" xfId="57" applyNumberFormat="1" applyFont="1" applyBorder="1">
      <alignment/>
      <protection/>
    </xf>
    <xf numFmtId="3" fontId="18" fillId="0" borderId="0" xfId="57" applyNumberFormat="1" applyBorder="1">
      <alignment/>
      <protection/>
    </xf>
    <xf numFmtId="0" fontId="20" fillId="0" borderId="35" xfId="5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7" applyNumberFormat="1" applyFont="1">
      <alignment/>
      <protection/>
    </xf>
    <xf numFmtId="3" fontId="18" fillId="0" borderId="23" xfId="57" applyNumberFormat="1" applyFont="1" applyBorder="1">
      <alignment/>
      <protection/>
    </xf>
    <xf numFmtId="0" fontId="20" fillId="0" borderId="37" xfId="57" applyFont="1" applyBorder="1" applyAlignment="1">
      <alignment horizontal="center" vertical="center" wrapText="1"/>
      <protection/>
    </xf>
    <xf numFmtId="0" fontId="22" fillId="0" borderId="37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22" fillId="24" borderId="34" xfId="0" applyNumberFormat="1" applyFont="1" applyFill="1" applyBorder="1" applyAlignment="1">
      <alignment horizontal="left"/>
    </xf>
    <xf numFmtId="3" fontId="22" fillId="0" borderId="23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 horizontal="right"/>
    </xf>
    <xf numFmtId="3" fontId="22" fillId="24" borderId="23" xfId="0" applyNumberFormat="1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 horizontal="left"/>
    </xf>
    <xf numFmtId="3" fontId="41" fillId="0" borderId="23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20" fillId="24" borderId="34" xfId="0" applyNumberFormat="1" applyFont="1" applyFill="1" applyBorder="1" applyAlignment="1">
      <alignment horizontal="center"/>
    </xf>
    <xf numFmtId="3" fontId="20" fillId="24" borderId="23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3" fontId="22" fillId="24" borderId="23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3" fontId="20" fillId="24" borderId="23" xfId="0" applyNumberFormat="1" applyFont="1" applyFill="1" applyBorder="1" applyAlignment="1">
      <alignment horizontal="right"/>
    </xf>
    <xf numFmtId="3" fontId="18" fillId="0" borderId="16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18" fillId="0" borderId="38" xfId="0" applyFont="1" applyBorder="1" applyAlignment="1">
      <alignment/>
    </xf>
    <xf numFmtId="0" fontId="19" fillId="0" borderId="39" xfId="0" applyFont="1" applyBorder="1" applyAlignment="1">
      <alignment horizontal="justify"/>
    </xf>
    <xf numFmtId="0" fontId="22" fillId="0" borderId="40" xfId="0" applyFont="1" applyBorder="1" applyAlignment="1">
      <alignment horizontal="justify"/>
    </xf>
    <xf numFmtId="3" fontId="20" fillId="24" borderId="26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24" borderId="26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42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18" fillId="0" borderId="27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20" fillId="24" borderId="27" xfId="0" applyNumberFormat="1" applyFont="1" applyFill="1" applyBorder="1" applyAlignment="1">
      <alignment horizontal="left"/>
    </xf>
    <xf numFmtId="3" fontId="20" fillId="0" borderId="30" xfId="0" applyNumberFormat="1" applyFont="1" applyFill="1" applyBorder="1" applyAlignment="1">
      <alignment horizontal="right"/>
    </xf>
    <xf numFmtId="3" fontId="20" fillId="24" borderId="26" xfId="0" applyNumberFormat="1" applyFont="1" applyFill="1" applyBorder="1" applyAlignment="1">
      <alignment horizontal="center"/>
    </xf>
    <xf numFmtId="3" fontId="20" fillId="24" borderId="27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 horizontal="right"/>
    </xf>
    <xf numFmtId="3" fontId="40" fillId="0" borderId="27" xfId="0" applyNumberFormat="1" applyFont="1" applyFill="1" applyBorder="1" applyAlignment="1">
      <alignment horizontal="right"/>
    </xf>
    <xf numFmtId="3" fontId="18" fillId="0" borderId="41" xfId="0" applyNumberFormat="1" applyFont="1" applyBorder="1" applyAlignment="1">
      <alignment/>
    </xf>
    <xf numFmtId="3" fontId="22" fillId="0" borderId="43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22" fillId="24" borderId="44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45" xfId="0" applyFont="1" applyFill="1" applyBorder="1" applyAlignment="1">
      <alignment horizontal="left"/>
    </xf>
    <xf numFmtId="0" fontId="22" fillId="24" borderId="46" xfId="0" applyFont="1" applyFill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8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7" applyFont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7" fillId="0" borderId="0" xfId="58" applyFont="1" applyAlignment="1">
      <alignment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Normál_Mkálla ktgvetés 2012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1:4" ht="15.75">
      <c r="A1" s="321" t="s">
        <v>341</v>
      </c>
      <c r="B1" s="321"/>
      <c r="C1" s="321"/>
      <c r="D1" s="321"/>
    </row>
    <row r="2" spans="2:4" ht="15.75">
      <c r="B2" s="321" t="s">
        <v>332</v>
      </c>
      <c r="C2" s="321"/>
      <c r="D2" s="321"/>
    </row>
    <row r="3" spans="1:6" ht="30.75" customHeight="1">
      <c r="A3" s="330"/>
      <c r="B3" s="330"/>
      <c r="C3" s="330"/>
      <c r="D3" s="69"/>
      <c r="E3" s="69"/>
      <c r="F3" s="69"/>
    </row>
    <row r="4" spans="1:4" ht="30" customHeight="1">
      <c r="A4" s="333" t="s">
        <v>193</v>
      </c>
      <c r="B4" s="333"/>
      <c r="C4" s="333"/>
      <c r="D4" s="333"/>
    </row>
    <row r="5" spans="1:4" ht="30" customHeight="1">
      <c r="A5" s="333" t="s">
        <v>279</v>
      </c>
      <c r="B5" s="333"/>
      <c r="C5" s="333"/>
      <c r="D5" s="333"/>
    </row>
    <row r="6" spans="1:8" ht="30" customHeight="1" thickBot="1">
      <c r="A6" s="70"/>
      <c r="B6" s="70"/>
      <c r="C6" s="70"/>
      <c r="H6" s="3"/>
    </row>
    <row r="7" spans="1:4" s="71" customFormat="1" ht="15.75" customHeight="1">
      <c r="A7" s="326" t="s">
        <v>162</v>
      </c>
      <c r="B7" s="327"/>
      <c r="C7" s="331" t="s">
        <v>232</v>
      </c>
      <c r="D7" s="334" t="s">
        <v>288</v>
      </c>
    </row>
    <row r="8" spans="1:4" ht="34.5" customHeight="1">
      <c r="A8" s="328"/>
      <c r="B8" s="329"/>
      <c r="C8" s="332"/>
      <c r="D8" s="335"/>
    </row>
    <row r="9" spans="1:5" ht="34.5" customHeight="1">
      <c r="A9" s="322" t="s">
        <v>163</v>
      </c>
      <c r="B9" s="323"/>
      <c r="C9" s="289">
        <f>SUM(C10:C13)</f>
        <v>25028912</v>
      </c>
      <c r="D9" s="296">
        <f>SUM(D10:D13)</f>
        <v>44643412</v>
      </c>
      <c r="E9" s="3"/>
    </row>
    <row r="10" spans="1:4" ht="15.75">
      <c r="A10" s="185" t="s">
        <v>85</v>
      </c>
      <c r="B10" s="110" t="s">
        <v>86</v>
      </c>
      <c r="C10" s="272">
        <f>SUM('2. bevételek'!G49+'2. bevételek'!G89)</f>
        <v>11572912</v>
      </c>
      <c r="D10" s="297">
        <f>SUM('2. bevételek'!H49+'2. bevételek'!H89+'2. bevételek'!H78)</f>
        <v>18050412</v>
      </c>
    </row>
    <row r="11" spans="1:4" ht="15.75">
      <c r="A11" s="185" t="s">
        <v>95</v>
      </c>
      <c r="B11" s="110" t="s">
        <v>94</v>
      </c>
      <c r="C11" s="272">
        <f>SUM('3. bevétel jogcím'!G14)</f>
        <v>11400000</v>
      </c>
      <c r="D11" s="297">
        <f>SUM('3. bevétel jogcím'!H14)</f>
        <v>22883000</v>
      </c>
    </row>
    <row r="12" spans="1:4" ht="15.75">
      <c r="A12" s="185" t="s">
        <v>109</v>
      </c>
      <c r="B12" s="110" t="s">
        <v>110</v>
      </c>
      <c r="C12" s="272">
        <f>SUM('3. bevétel jogcím'!G17)</f>
        <v>2056000</v>
      </c>
      <c r="D12" s="297">
        <f>SUM('3. bevétel jogcím'!H17)</f>
        <v>3657000</v>
      </c>
    </row>
    <row r="13" spans="1:4" ht="15.75">
      <c r="A13" s="185" t="s">
        <v>119</v>
      </c>
      <c r="B13" s="111" t="s">
        <v>120</v>
      </c>
      <c r="C13" s="272">
        <f>SUM('3. bevétel jogcím'!G25)</f>
        <v>0</v>
      </c>
      <c r="D13" s="297">
        <f>SUM('3. bevétel jogcím'!H25)</f>
        <v>53000</v>
      </c>
    </row>
    <row r="14" spans="1:4" ht="30" customHeight="1">
      <c r="A14" s="162" t="s">
        <v>164</v>
      </c>
      <c r="B14" s="206"/>
      <c r="C14" s="283">
        <f>SUM(C15:C17)</f>
        <v>15000000</v>
      </c>
      <c r="D14" s="298">
        <f>SUM(D15:D17)</f>
        <v>3224000</v>
      </c>
    </row>
    <row r="15" spans="1:4" ht="15.75">
      <c r="A15" s="185" t="s">
        <v>174</v>
      </c>
      <c r="B15" s="75" t="s">
        <v>175</v>
      </c>
      <c r="C15" s="272">
        <f>SUM('3. bevétel jogcím'!G12)</f>
        <v>0</v>
      </c>
      <c r="D15" s="297">
        <f>SUM('3. bevétel jogcím'!H12)</f>
        <v>291000</v>
      </c>
    </row>
    <row r="16" spans="1:4" ht="15.75" customHeight="1">
      <c r="A16" s="185" t="s">
        <v>115</v>
      </c>
      <c r="B16" s="110" t="s">
        <v>116</v>
      </c>
      <c r="C16" s="284">
        <f>SUM('3. bevétel jogcím'!G23)</f>
        <v>15000000</v>
      </c>
      <c r="D16" s="299">
        <f>SUM('3. bevétel jogcím'!H23)</f>
        <v>2633000</v>
      </c>
    </row>
    <row r="17" spans="1:4" ht="15.75" customHeight="1">
      <c r="A17" s="185" t="s">
        <v>122</v>
      </c>
      <c r="B17" s="110" t="s">
        <v>176</v>
      </c>
      <c r="C17" s="284">
        <f>SUM('3. bevétel jogcím'!G27)</f>
        <v>0</v>
      </c>
      <c r="D17" s="299">
        <f>SUM('3. bevétel jogcím'!H27)</f>
        <v>300000</v>
      </c>
    </row>
    <row r="18" spans="1:4" ht="15.75" customHeight="1">
      <c r="A18" s="186"/>
      <c r="B18" s="110"/>
      <c r="C18" s="284"/>
      <c r="D18" s="300"/>
    </row>
    <row r="19" spans="1:4" ht="15.75" customHeight="1">
      <c r="A19" s="162" t="s">
        <v>125</v>
      </c>
      <c r="B19" s="165"/>
      <c r="C19" s="283">
        <f>SUM(C20)</f>
        <v>11191788</v>
      </c>
      <c r="D19" s="298">
        <f>SUM(D20)</f>
        <v>11191788</v>
      </c>
    </row>
    <row r="20" spans="1:4" ht="15.75" customHeight="1">
      <c r="A20" s="185" t="s">
        <v>124</v>
      </c>
      <c r="B20" s="110" t="s">
        <v>125</v>
      </c>
      <c r="C20" s="284">
        <f>SUM('3. bevétel jogcím'!G29)</f>
        <v>11191788</v>
      </c>
      <c r="D20" s="299">
        <f>SUM('3. bevétel jogcím'!H29)</f>
        <v>11191788</v>
      </c>
    </row>
    <row r="21" spans="1:4" ht="30" customHeight="1">
      <c r="A21" s="187" t="s">
        <v>165</v>
      </c>
      <c r="B21" s="74"/>
      <c r="C21" s="285">
        <f>SUM(C9+C14+C19)</f>
        <v>51220700</v>
      </c>
      <c r="D21" s="301">
        <f>SUM(D9+D14+D19)</f>
        <v>59059200</v>
      </c>
    </row>
    <row r="22" spans="1:4" ht="30" customHeight="1">
      <c r="A22" s="324" t="s">
        <v>166</v>
      </c>
      <c r="B22" s="325"/>
      <c r="C22" s="286">
        <f>SUM(C23:C27)</f>
        <v>34520700</v>
      </c>
      <c r="D22" s="302">
        <f>SUM(D23:D27)</f>
        <v>40883200</v>
      </c>
    </row>
    <row r="23" spans="1:4" ht="15.75">
      <c r="A23" s="185" t="s">
        <v>21</v>
      </c>
      <c r="B23" s="113" t="s">
        <v>167</v>
      </c>
      <c r="C23" s="272">
        <f>SUM('5.kiadás'!G11+'5.kiadás'!G73+'5.kiadás'!G212+'5.kiadás'!G240)</f>
        <v>14523100</v>
      </c>
      <c r="D23" s="297">
        <f>SUM('5.kiadás'!H11+'5.kiadás'!H73+'5.kiadás'!H212+'5.kiadás'!H240)</f>
        <v>13356100</v>
      </c>
    </row>
    <row r="24" spans="1:4" ht="15.75">
      <c r="A24" s="185" t="s">
        <v>28</v>
      </c>
      <c r="B24" s="75" t="s">
        <v>170</v>
      </c>
      <c r="C24" s="272">
        <f>SUM('5.kiadás'!G245+'5.kiadás'!G216+'5.kiadás'!G85+'5.kiadás'!G15)</f>
        <v>2895000</v>
      </c>
      <c r="D24" s="297">
        <f>SUM('5.kiadás'!H245+'5.kiadás'!H216+'5.kiadás'!H85+'5.kiadás'!H15)</f>
        <v>2748000</v>
      </c>
    </row>
    <row r="25" spans="1:4" ht="15.75">
      <c r="A25" s="185" t="s">
        <v>30</v>
      </c>
      <c r="B25" s="110" t="s">
        <v>31</v>
      </c>
      <c r="C25" s="272">
        <f>SUM('5.kiadás'!G17+'5.kiadás'!G59+'5.kiadás'!G90+'5.kiadás'!G116+'5.kiadás'!G124+'5.kiadás'!G136+'5.kiadás'!G148+'5.kiadás'!G198+'5.kiadás'!G218+'5.kiadás'!G248)</f>
        <v>10870000</v>
      </c>
      <c r="D25" s="303">
        <f>SUM('5.kiadás'!H17+'5.kiadás'!H59+'5.kiadás'!H90+'5.kiadás'!H116+'5.kiadás'!H124+'5.kiadás'!H136+'5.kiadás'!H148+'5.kiadás'!H198+'5.kiadás'!H218+'5.kiadás'!H248+'5.kiadás'!H267+'5.kiadás'!H272)+'5.kiadás'!H181</f>
        <v>14560094</v>
      </c>
    </row>
    <row r="26" spans="1:4" ht="15.75">
      <c r="A26" s="185" t="s">
        <v>61</v>
      </c>
      <c r="B26" s="113" t="s">
        <v>171</v>
      </c>
      <c r="C26" s="272">
        <f>SUM('5.kiadás'!G168+'5.kiadás'!G189)</f>
        <v>1021000</v>
      </c>
      <c r="D26" s="297">
        <f>SUM('5.kiadás'!H168+'5.kiadás'!H189)</f>
        <v>1102000</v>
      </c>
    </row>
    <row r="27" spans="1:4" ht="15.75">
      <c r="A27" s="185" t="s">
        <v>68</v>
      </c>
      <c r="B27" s="113" t="s">
        <v>69</v>
      </c>
      <c r="C27" s="272">
        <f>SUM('5.kiadás'!G38+'5.kiadás'!G154+'5.kiadás'!G163+'5.kiadás'!G176+'5.kiadás'!G194+'5.kiadás'!G257+'5.kiadás'!G262)</f>
        <v>5211600</v>
      </c>
      <c r="D27" s="297">
        <f>SUM('5.kiadás'!H38+'5.kiadás'!H154+'5.kiadás'!H163+'5.kiadás'!H176+'5.kiadás'!H194+'5.kiadás'!H257+'5.kiadás'!H262+'5.kiadás'!H67)</f>
        <v>9117006</v>
      </c>
    </row>
    <row r="28" spans="1:5" ht="30" customHeight="1">
      <c r="A28" s="207" t="s">
        <v>168</v>
      </c>
      <c r="B28" s="208"/>
      <c r="C28" s="283">
        <f>SUM(C29:C31)</f>
        <v>15000000</v>
      </c>
      <c r="D28" s="298">
        <f>SUM(D29:D31)</f>
        <v>16476000</v>
      </c>
      <c r="E28" s="3"/>
    </row>
    <row r="29" spans="1:4" ht="15.75">
      <c r="A29" s="188" t="s">
        <v>75</v>
      </c>
      <c r="B29" s="113" t="s">
        <v>76</v>
      </c>
      <c r="C29" s="284">
        <f>SUM('5.kiadás'!G108+'5.kiadás'!G48)</f>
        <v>550000</v>
      </c>
      <c r="D29" s="299">
        <f>SUM('5.kiadás'!H108+'5.kiadás'!H48)</f>
        <v>1775000</v>
      </c>
    </row>
    <row r="30" spans="1:4" ht="15.75">
      <c r="A30" s="188" t="s">
        <v>80</v>
      </c>
      <c r="B30" s="113" t="s">
        <v>81</v>
      </c>
      <c r="C30" s="284">
        <f>SUM('5.kiadás'!G142+'5.kiadás'!G157)</f>
        <v>14300000</v>
      </c>
      <c r="D30" s="299">
        <f>SUM('5.kiadás'!H142+'5.kiadás'!H157+'5.kiadás'!H276)</f>
        <v>14551000</v>
      </c>
    </row>
    <row r="31" spans="1:4" ht="15.75">
      <c r="A31" s="185" t="s">
        <v>84</v>
      </c>
      <c r="B31" s="75" t="s">
        <v>82</v>
      </c>
      <c r="C31" s="284">
        <f>SUM('5.kiadás'!G54)</f>
        <v>150000</v>
      </c>
      <c r="D31" s="299">
        <f>SUM('5.kiadás'!H54)</f>
        <v>150000</v>
      </c>
    </row>
    <row r="32" spans="1:4" ht="15.75">
      <c r="A32" s="185"/>
      <c r="B32" s="75"/>
      <c r="C32" s="284"/>
      <c r="D32" s="300"/>
    </row>
    <row r="33" spans="1:4" ht="15.75">
      <c r="A33" s="162" t="s">
        <v>172</v>
      </c>
      <c r="B33" s="209"/>
      <c r="C33" s="283">
        <f>SUM(C34)</f>
        <v>1700000</v>
      </c>
      <c r="D33" s="298">
        <f>SUM(D34)</f>
        <v>1700000</v>
      </c>
    </row>
    <row r="34" spans="1:4" ht="15.75">
      <c r="A34" s="185" t="s">
        <v>173</v>
      </c>
      <c r="B34" s="75" t="s">
        <v>172</v>
      </c>
      <c r="C34" s="284">
        <f>SUM('5.kiadás'!G69)</f>
        <v>1700000</v>
      </c>
      <c r="D34" s="299">
        <f>SUM('5.kiadás'!H69)</f>
        <v>1700000</v>
      </c>
    </row>
    <row r="35" spans="1:4" ht="30" customHeight="1" thickBot="1">
      <c r="A35" s="189" t="s">
        <v>169</v>
      </c>
      <c r="B35" s="190"/>
      <c r="C35" s="287">
        <f>SUM(C22+C28+C33)</f>
        <v>51220700</v>
      </c>
      <c r="D35" s="304">
        <f>SUM(D22+D28+D33)</f>
        <v>59059200</v>
      </c>
    </row>
    <row r="36" ht="30" customHeight="1"/>
  </sheetData>
  <sheetProtection/>
  <mergeCells count="10">
    <mergeCell ref="A1:D1"/>
    <mergeCell ref="B2:D2"/>
    <mergeCell ref="A9:B9"/>
    <mergeCell ref="A22:B22"/>
    <mergeCell ref="A7:B8"/>
    <mergeCell ref="A3:C3"/>
    <mergeCell ref="C7:C8"/>
    <mergeCell ref="A4:D4"/>
    <mergeCell ref="A5:D5"/>
    <mergeCell ref="D7:D8"/>
  </mergeCells>
  <printOptions gridLines="1" headings="1"/>
  <pageMargins left="0.25" right="0.25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view="pageBreakPreview" zoomScale="60" zoomScalePageLayoutView="0" workbookViewId="0" topLeftCell="A1">
      <selection activeCell="H18" sqref="H18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2.00390625" style="2" customWidth="1"/>
    <col min="10" max="10" width="9.140625" style="62" customWidth="1"/>
    <col min="11" max="16384" width="9.140625" style="2" customWidth="1"/>
  </cols>
  <sheetData>
    <row r="1" spans="2:8" ht="15.75">
      <c r="B1" s="330" t="s">
        <v>342</v>
      </c>
      <c r="C1" s="330"/>
      <c r="D1" s="330"/>
      <c r="E1" s="330"/>
      <c r="F1" s="330"/>
      <c r="G1" s="330"/>
      <c r="H1" s="330"/>
    </row>
    <row r="2" spans="5:10" ht="24" customHeight="1">
      <c r="E2" s="70"/>
      <c r="F2" s="321" t="s">
        <v>333</v>
      </c>
      <c r="G2" s="321"/>
      <c r="H2" s="321"/>
      <c r="J2" s="2"/>
    </row>
    <row r="3" spans="5:10" ht="24" customHeight="1">
      <c r="E3" s="124"/>
      <c r="F3" s="124"/>
      <c r="G3" s="124"/>
      <c r="H3" s="22"/>
      <c r="J3" s="2"/>
    </row>
    <row r="4" spans="1:10" ht="15.75">
      <c r="A4" s="336" t="s">
        <v>193</v>
      </c>
      <c r="B4" s="336"/>
      <c r="C4" s="336"/>
      <c r="D4" s="336"/>
      <c r="E4" s="336"/>
      <c r="F4" s="336"/>
      <c r="G4" s="336"/>
      <c r="H4" s="336"/>
      <c r="J4" s="2"/>
    </row>
    <row r="5" spans="1:10" ht="15.75">
      <c r="A5" s="336" t="s">
        <v>275</v>
      </c>
      <c r="B5" s="336"/>
      <c r="C5" s="336"/>
      <c r="D5" s="336"/>
      <c r="E5" s="336"/>
      <c r="F5" s="336"/>
      <c r="G5" s="336"/>
      <c r="H5" s="336"/>
      <c r="J5" s="2"/>
    </row>
    <row r="6" spans="1:10" ht="15.75">
      <c r="A6" s="336" t="s">
        <v>10</v>
      </c>
      <c r="B6" s="336"/>
      <c r="C6" s="336"/>
      <c r="D6" s="336"/>
      <c r="E6" s="336"/>
      <c r="F6" s="336"/>
      <c r="G6" s="336"/>
      <c r="H6" s="336"/>
      <c r="J6" s="2"/>
    </row>
    <row r="7" spans="5:10" ht="16.5" thickBot="1">
      <c r="E7" s="10"/>
      <c r="F7" s="16"/>
      <c r="G7" s="16"/>
      <c r="H7" s="22"/>
      <c r="J7" s="2"/>
    </row>
    <row r="8" spans="1:10" ht="30" customHeight="1">
      <c r="A8" s="41" t="s">
        <v>19</v>
      </c>
      <c r="B8" s="42"/>
      <c r="C8" s="42"/>
      <c r="D8" s="42"/>
      <c r="E8" s="42"/>
      <c r="F8" s="42"/>
      <c r="G8" s="339" t="s">
        <v>232</v>
      </c>
      <c r="H8" s="337" t="s">
        <v>288</v>
      </c>
      <c r="J8" s="2"/>
    </row>
    <row r="9" spans="1:8" s="22" customFormat="1" ht="22.5" customHeight="1">
      <c r="A9" s="211"/>
      <c r="B9" s="161"/>
      <c r="C9" s="161"/>
      <c r="D9" s="161"/>
      <c r="E9" s="161"/>
      <c r="F9" s="159"/>
      <c r="G9" s="340"/>
      <c r="H9" s="338"/>
    </row>
    <row r="10" spans="1:9" ht="15.75">
      <c r="A10" s="167" t="s">
        <v>20</v>
      </c>
      <c r="B10" s="203"/>
      <c r="C10" s="203"/>
      <c r="D10" s="203"/>
      <c r="E10" s="203"/>
      <c r="F10" s="204"/>
      <c r="G10" s="265">
        <f>SUM(G11+G15+G17)</f>
        <v>15070000</v>
      </c>
      <c r="H10" s="306">
        <f>SUM(H11+H15+H17)</f>
        <v>2756000</v>
      </c>
      <c r="I10" s="46"/>
    </row>
    <row r="11" spans="1:9" ht="15.75">
      <c r="A11" s="139" t="s">
        <v>109</v>
      </c>
      <c r="B11" s="30"/>
      <c r="C11" s="30" t="s">
        <v>110</v>
      </c>
      <c r="D11" s="30"/>
      <c r="E11" s="30"/>
      <c r="F11" s="160"/>
      <c r="G11" s="266">
        <f>SUM(G12:G14)</f>
        <v>70000</v>
      </c>
      <c r="H11" s="307">
        <f>SUM(H12:H14)</f>
        <v>70000</v>
      </c>
      <c r="I11" s="46"/>
    </row>
    <row r="12" spans="1:9" ht="15.75">
      <c r="A12" s="139"/>
      <c r="B12" s="30"/>
      <c r="C12" s="22" t="s">
        <v>216</v>
      </c>
      <c r="D12" s="22" t="s">
        <v>322</v>
      </c>
      <c r="E12" s="22"/>
      <c r="F12" s="160"/>
      <c r="G12" s="268">
        <v>0</v>
      </c>
      <c r="H12" s="308">
        <v>15000</v>
      </c>
      <c r="I12" s="46"/>
    </row>
    <row r="13" spans="1:9" ht="15.75">
      <c r="A13" s="143"/>
      <c r="B13" s="22"/>
      <c r="C13" s="22" t="s">
        <v>113</v>
      </c>
      <c r="D13" s="22" t="s">
        <v>16</v>
      </c>
      <c r="E13" s="22"/>
      <c r="F13" s="149"/>
      <c r="G13" s="267">
        <v>70000</v>
      </c>
      <c r="H13" s="309">
        <v>54000</v>
      </c>
      <c r="I13" s="46"/>
    </row>
    <row r="14" spans="1:9" ht="15.75">
      <c r="A14" s="143"/>
      <c r="B14" s="22"/>
      <c r="C14" s="22" t="s">
        <v>323</v>
      </c>
      <c r="D14" s="22" t="s">
        <v>324</v>
      </c>
      <c r="E14" s="22"/>
      <c r="F14" s="149"/>
      <c r="G14" s="267">
        <v>0</v>
      </c>
      <c r="H14" s="309">
        <v>1000</v>
      </c>
      <c r="I14" s="46"/>
    </row>
    <row r="15" spans="1:9" ht="15.75">
      <c r="A15" s="139" t="s">
        <v>115</v>
      </c>
      <c r="B15" s="30"/>
      <c r="C15" s="30" t="s">
        <v>116</v>
      </c>
      <c r="D15" s="30"/>
      <c r="E15" s="30"/>
      <c r="F15" s="160"/>
      <c r="G15" s="266">
        <f>SUM(G16:G16)</f>
        <v>15000000</v>
      </c>
      <c r="H15" s="307">
        <f>SUM(H16:H16)</f>
        <v>2633000</v>
      </c>
      <c r="I15" s="46"/>
    </row>
    <row r="16" spans="1:9" ht="15.75">
      <c r="A16" s="143"/>
      <c r="B16" s="22" t="s">
        <v>117</v>
      </c>
      <c r="C16" s="22"/>
      <c r="D16" s="22" t="s">
        <v>118</v>
      </c>
      <c r="E16" s="22"/>
      <c r="F16" s="149"/>
      <c r="G16" s="267">
        <v>15000000</v>
      </c>
      <c r="H16" s="309">
        <v>2633000</v>
      </c>
      <c r="I16" s="46"/>
    </row>
    <row r="17" spans="1:9" ht="15.75">
      <c r="A17" s="139" t="s">
        <v>119</v>
      </c>
      <c r="B17" s="30"/>
      <c r="C17" s="30" t="s">
        <v>120</v>
      </c>
      <c r="D17" s="30"/>
      <c r="E17" s="30"/>
      <c r="F17" s="160"/>
      <c r="G17" s="266">
        <f>SUM(G18)</f>
        <v>0</v>
      </c>
      <c r="H17" s="307">
        <f>SUM(H18)</f>
        <v>53000</v>
      </c>
      <c r="I17" s="46"/>
    </row>
    <row r="18" spans="1:9" ht="15.75">
      <c r="A18" s="143"/>
      <c r="B18" s="22" t="s">
        <v>311</v>
      </c>
      <c r="C18" s="22"/>
      <c r="D18" s="22" t="s">
        <v>121</v>
      </c>
      <c r="E18" s="22"/>
      <c r="F18" s="149"/>
      <c r="G18" s="267">
        <v>0</v>
      </c>
      <c r="H18" s="309">
        <v>53000</v>
      </c>
      <c r="I18" s="46"/>
    </row>
    <row r="19" spans="1:9" ht="15.75">
      <c r="A19" s="137"/>
      <c r="B19" s="147"/>
      <c r="C19" s="147"/>
      <c r="D19" s="147"/>
      <c r="E19" s="147"/>
      <c r="F19" s="148"/>
      <c r="G19" s="267"/>
      <c r="H19" s="310"/>
      <c r="I19" s="46"/>
    </row>
    <row r="20" spans="1:9" ht="15.75">
      <c r="A20" s="167" t="s">
        <v>160</v>
      </c>
      <c r="B20" s="203"/>
      <c r="C20" s="203"/>
      <c r="D20" s="203"/>
      <c r="E20" s="203"/>
      <c r="F20" s="204"/>
      <c r="G20" s="265">
        <f aca="true" t="shared" si="0" ref="G20:H23">SUM(G21)</f>
        <v>9691788</v>
      </c>
      <c r="H20" s="311">
        <f t="shared" si="0"/>
        <v>9691788</v>
      </c>
      <c r="I20" s="46"/>
    </row>
    <row r="21" spans="1:9" ht="15.75">
      <c r="A21" s="139" t="s">
        <v>124</v>
      </c>
      <c r="B21" s="30"/>
      <c r="C21" s="30" t="s">
        <v>125</v>
      </c>
      <c r="D21" s="30"/>
      <c r="E21" s="30"/>
      <c r="F21" s="160"/>
      <c r="G21" s="266">
        <f t="shared" si="0"/>
        <v>9691788</v>
      </c>
      <c r="H21" s="307">
        <f t="shared" si="0"/>
        <v>9691788</v>
      </c>
      <c r="I21" s="46"/>
    </row>
    <row r="22" spans="1:9" ht="15.75">
      <c r="A22" s="143"/>
      <c r="B22" s="22" t="s">
        <v>126</v>
      </c>
      <c r="C22" s="22"/>
      <c r="D22" s="22" t="s">
        <v>127</v>
      </c>
      <c r="E22" s="22"/>
      <c r="F22" s="149"/>
      <c r="G22" s="268">
        <f t="shared" si="0"/>
        <v>9691788</v>
      </c>
      <c r="H22" s="308">
        <f t="shared" si="0"/>
        <v>9691788</v>
      </c>
      <c r="I22" s="46"/>
    </row>
    <row r="23" spans="1:9" ht="15.75">
      <c r="A23" s="143"/>
      <c r="B23" s="22"/>
      <c r="C23" s="22" t="s">
        <v>128</v>
      </c>
      <c r="D23" s="22" t="s">
        <v>129</v>
      </c>
      <c r="E23" s="22"/>
      <c r="F23" s="149"/>
      <c r="G23" s="267">
        <f t="shared" si="0"/>
        <v>9691788</v>
      </c>
      <c r="H23" s="309">
        <f t="shared" si="0"/>
        <v>9691788</v>
      </c>
      <c r="I23" s="46"/>
    </row>
    <row r="24" spans="1:9" ht="15.75">
      <c r="A24" s="143"/>
      <c r="B24" s="22"/>
      <c r="C24" s="22" t="s">
        <v>130</v>
      </c>
      <c r="D24" s="22"/>
      <c r="E24" s="22" t="s">
        <v>131</v>
      </c>
      <c r="F24" s="149"/>
      <c r="G24" s="267">
        <v>9691788</v>
      </c>
      <c r="H24" s="309">
        <v>9691788</v>
      </c>
      <c r="I24" s="46"/>
    </row>
    <row r="25" spans="1:9" ht="15.75">
      <c r="A25" s="137"/>
      <c r="B25" s="147"/>
      <c r="C25" s="147"/>
      <c r="D25" s="147"/>
      <c r="E25" s="147"/>
      <c r="F25" s="148"/>
      <c r="G25" s="267"/>
      <c r="H25" s="310"/>
      <c r="I25" s="46"/>
    </row>
    <row r="26" spans="1:9" ht="15.75">
      <c r="A26" s="167" t="s">
        <v>295</v>
      </c>
      <c r="B26" s="203"/>
      <c r="C26" s="203"/>
      <c r="D26" s="203"/>
      <c r="E26" s="203"/>
      <c r="F26" s="204"/>
      <c r="G26" s="265">
        <f>SUM(G27)</f>
        <v>11400000</v>
      </c>
      <c r="H26" s="311">
        <f>SUM(H27)</f>
        <v>22883000</v>
      </c>
      <c r="I26" s="46"/>
    </row>
    <row r="27" spans="1:9" ht="15.75">
      <c r="A27" s="139" t="s">
        <v>95</v>
      </c>
      <c r="B27" s="30"/>
      <c r="C27" s="30" t="s">
        <v>94</v>
      </c>
      <c r="D27" s="30"/>
      <c r="E27" s="30"/>
      <c r="F27" s="160"/>
      <c r="G27" s="266">
        <f>SUM(G28+G31)</f>
        <v>11400000</v>
      </c>
      <c r="H27" s="307">
        <f>SUM(H28+H31)</f>
        <v>22883000</v>
      </c>
      <c r="I27" s="46"/>
    </row>
    <row r="28" spans="1:9" ht="15.75">
      <c r="A28" s="143"/>
      <c r="B28" s="22" t="s">
        <v>96</v>
      </c>
      <c r="C28" s="22"/>
      <c r="D28" s="22" t="s">
        <v>97</v>
      </c>
      <c r="E28" s="22"/>
      <c r="F28" s="149"/>
      <c r="G28" s="268">
        <f>SUM(G29:G30)</f>
        <v>9500000</v>
      </c>
      <c r="H28" s="308">
        <f>SUM(H29:H30)</f>
        <v>20247000</v>
      </c>
      <c r="I28" s="46"/>
    </row>
    <row r="29" spans="1:9" ht="15.75">
      <c r="A29" s="143"/>
      <c r="B29" s="22"/>
      <c r="C29" s="22"/>
      <c r="D29" s="22"/>
      <c r="E29" s="22" t="s">
        <v>0</v>
      </c>
      <c r="F29" s="149"/>
      <c r="G29" s="267">
        <v>6500000</v>
      </c>
      <c r="H29" s="309">
        <v>17247000</v>
      </c>
      <c r="I29" s="46"/>
    </row>
    <row r="30" spans="1:9" ht="15.75">
      <c r="A30" s="139"/>
      <c r="B30" s="30"/>
      <c r="C30" s="30"/>
      <c r="D30" s="30"/>
      <c r="E30" s="22" t="s">
        <v>11</v>
      </c>
      <c r="F30" s="149"/>
      <c r="G30" s="267">
        <v>3000000</v>
      </c>
      <c r="H30" s="309">
        <v>3000000</v>
      </c>
      <c r="I30" s="46"/>
    </row>
    <row r="31" spans="1:9" ht="15.75">
      <c r="A31" s="139"/>
      <c r="B31" s="22" t="s">
        <v>98</v>
      </c>
      <c r="C31" s="22"/>
      <c r="D31" s="22" t="s">
        <v>99</v>
      </c>
      <c r="E31" s="22"/>
      <c r="F31" s="149"/>
      <c r="G31" s="268">
        <f>SUM(G32+G34+G36)</f>
        <v>1900000</v>
      </c>
      <c r="H31" s="308">
        <f>SUM(H32+H34+H36)</f>
        <v>2636000</v>
      </c>
      <c r="I31" s="46"/>
    </row>
    <row r="32" spans="1:9" ht="15.75">
      <c r="A32" s="139"/>
      <c r="B32" s="22"/>
      <c r="C32" s="22" t="s">
        <v>106</v>
      </c>
      <c r="D32" s="22" t="s">
        <v>107</v>
      </c>
      <c r="E32" s="22"/>
      <c r="F32" s="149"/>
      <c r="G32" s="268">
        <f>SUM(G33)</f>
        <v>1000000</v>
      </c>
      <c r="H32" s="308">
        <f>SUM(H33)</f>
        <v>1000000</v>
      </c>
      <c r="I32" s="46"/>
    </row>
    <row r="33" spans="1:9" ht="15.75">
      <c r="A33" s="139"/>
      <c r="B33" s="22"/>
      <c r="C33" s="22"/>
      <c r="D33" s="22"/>
      <c r="E33" s="22" t="s">
        <v>1</v>
      </c>
      <c r="F33" s="149"/>
      <c r="G33" s="267">
        <v>1000000</v>
      </c>
      <c r="H33" s="309">
        <v>1000000</v>
      </c>
      <c r="I33" s="46"/>
    </row>
    <row r="34" spans="1:9" ht="15.75">
      <c r="A34" s="139"/>
      <c r="B34" s="22"/>
      <c r="C34" s="22" t="s">
        <v>100</v>
      </c>
      <c r="D34" s="22" t="s">
        <v>101</v>
      </c>
      <c r="E34" s="22"/>
      <c r="F34" s="149"/>
      <c r="G34" s="267">
        <f>SUM(G35)</f>
        <v>500000</v>
      </c>
      <c r="H34" s="309">
        <f>SUM(H35)</f>
        <v>606000</v>
      </c>
      <c r="I34" s="46"/>
    </row>
    <row r="35" spans="1:9" ht="15.75">
      <c r="A35" s="139"/>
      <c r="B35" s="22"/>
      <c r="C35" s="22"/>
      <c r="D35" s="22"/>
      <c r="E35" s="22" t="s">
        <v>102</v>
      </c>
      <c r="F35" s="149"/>
      <c r="G35" s="267">
        <v>500000</v>
      </c>
      <c r="H35" s="309">
        <v>606000</v>
      </c>
      <c r="I35" s="46"/>
    </row>
    <row r="36" spans="1:9" ht="15.75">
      <c r="A36" s="139"/>
      <c r="B36" s="22"/>
      <c r="C36" s="22" t="s">
        <v>103</v>
      </c>
      <c r="D36" s="22" t="s">
        <v>104</v>
      </c>
      <c r="E36" s="22"/>
      <c r="F36" s="149"/>
      <c r="G36" s="267">
        <f>SUM(G37:G40)</f>
        <v>400000</v>
      </c>
      <c r="H36" s="309">
        <f>SUM(H37:H40)</f>
        <v>1030000</v>
      </c>
      <c r="I36" s="46"/>
    </row>
    <row r="37" spans="1:9" ht="15.75">
      <c r="A37" s="139"/>
      <c r="B37" s="22"/>
      <c r="C37" s="22"/>
      <c r="D37" s="22"/>
      <c r="E37" s="22" t="s">
        <v>108</v>
      </c>
      <c r="F37" s="149"/>
      <c r="G37" s="267">
        <v>120000</v>
      </c>
      <c r="H37" s="309">
        <v>620000</v>
      </c>
      <c r="I37" s="46"/>
    </row>
    <row r="38" spans="1:9" ht="15.75">
      <c r="A38" s="143"/>
      <c r="B38" s="22"/>
      <c r="C38" s="22"/>
      <c r="D38" s="22"/>
      <c r="E38" s="22" t="s">
        <v>105</v>
      </c>
      <c r="F38" s="149"/>
      <c r="G38" s="267">
        <v>30000</v>
      </c>
      <c r="H38" s="309">
        <v>100000</v>
      </c>
      <c r="I38" s="46"/>
    </row>
    <row r="39" spans="1:9" ht="15.75">
      <c r="A39" s="143"/>
      <c r="B39" s="22"/>
      <c r="C39" s="22"/>
      <c r="D39" s="22"/>
      <c r="E39" s="22" t="s">
        <v>328</v>
      </c>
      <c r="F39" s="149"/>
      <c r="G39" s="267"/>
      <c r="H39" s="309">
        <v>60000</v>
      </c>
      <c r="I39" s="46"/>
    </row>
    <row r="40" spans="1:9" ht="15.75">
      <c r="A40" s="143"/>
      <c r="B40" s="22"/>
      <c r="C40" s="22"/>
      <c r="D40" s="22"/>
      <c r="E40" s="22" t="s">
        <v>261</v>
      </c>
      <c r="F40" s="149"/>
      <c r="G40" s="267">
        <v>250000</v>
      </c>
      <c r="H40" s="309">
        <v>250000</v>
      </c>
      <c r="I40" s="46"/>
    </row>
    <row r="41" spans="1:9" ht="15.75">
      <c r="A41" s="137"/>
      <c r="B41" s="147"/>
      <c r="C41" s="147"/>
      <c r="D41" s="147"/>
      <c r="E41" s="147"/>
      <c r="F41" s="148"/>
      <c r="G41" s="267"/>
      <c r="H41" s="310"/>
      <c r="I41" s="46"/>
    </row>
    <row r="42" spans="1:10" ht="15.75">
      <c r="A42" s="167" t="s">
        <v>238</v>
      </c>
      <c r="B42" s="168"/>
      <c r="C42" s="168"/>
      <c r="D42" s="168"/>
      <c r="E42" s="168"/>
      <c r="F42" s="169"/>
      <c r="G42" s="265">
        <f>SUM(G43)</f>
        <v>1466000</v>
      </c>
      <c r="H42" s="311">
        <f>SUM(H43)</f>
        <v>2491000</v>
      </c>
      <c r="J42" s="2"/>
    </row>
    <row r="43" spans="1:9" ht="15.75">
      <c r="A43" s="139" t="s">
        <v>109</v>
      </c>
      <c r="B43" s="30"/>
      <c r="C43" s="30" t="s">
        <v>110</v>
      </c>
      <c r="D43" s="30"/>
      <c r="E43" s="30"/>
      <c r="F43" s="160"/>
      <c r="G43" s="266">
        <f>SUM(G44+G46)</f>
        <v>1466000</v>
      </c>
      <c r="H43" s="307">
        <f>SUM(H44+H46)</f>
        <v>2491000</v>
      </c>
      <c r="I43" s="46"/>
    </row>
    <row r="44" spans="1:9" ht="15.75">
      <c r="A44" s="139"/>
      <c r="B44" s="30"/>
      <c r="C44" s="22" t="s">
        <v>216</v>
      </c>
      <c r="D44" s="22" t="s">
        <v>217</v>
      </c>
      <c r="E44" s="22"/>
      <c r="F44" s="149"/>
      <c r="G44" s="267">
        <f>SUM(G45:G45)</f>
        <v>1266000</v>
      </c>
      <c r="H44" s="309">
        <f>SUM(H45:H45)</f>
        <v>2233000</v>
      </c>
      <c r="I44" s="46"/>
    </row>
    <row r="45" spans="1:9" ht="15.75">
      <c r="A45" s="139"/>
      <c r="B45" s="30"/>
      <c r="C45" s="22"/>
      <c r="D45" s="22"/>
      <c r="E45" s="22" t="s">
        <v>114</v>
      </c>
      <c r="F45" s="149"/>
      <c r="G45" s="267">
        <v>1266000</v>
      </c>
      <c r="H45" s="309">
        <v>2233000</v>
      </c>
      <c r="I45" s="46"/>
    </row>
    <row r="46" spans="1:9" ht="15.75">
      <c r="A46" s="139"/>
      <c r="B46" s="30"/>
      <c r="C46" s="22" t="s">
        <v>200</v>
      </c>
      <c r="D46" s="22" t="s">
        <v>202</v>
      </c>
      <c r="E46" s="22"/>
      <c r="F46" s="160"/>
      <c r="G46" s="267">
        <v>200000</v>
      </c>
      <c r="H46" s="309">
        <v>258000</v>
      </c>
      <c r="I46" s="46"/>
    </row>
    <row r="47" spans="1:9" ht="15.75">
      <c r="A47" s="137"/>
      <c r="B47" s="147"/>
      <c r="C47" s="147"/>
      <c r="D47" s="147"/>
      <c r="E47" s="147"/>
      <c r="F47" s="148"/>
      <c r="G47" s="267"/>
      <c r="H47" s="310"/>
      <c r="I47" s="46"/>
    </row>
    <row r="48" spans="1:9" ht="15.75">
      <c r="A48" s="167" t="s">
        <v>210</v>
      </c>
      <c r="B48" s="203"/>
      <c r="C48" s="203"/>
      <c r="D48" s="203"/>
      <c r="E48" s="203"/>
      <c r="F48" s="204"/>
      <c r="G48" s="265">
        <f>SUM(G49+G72+G69)</f>
        <v>10218412</v>
      </c>
      <c r="H48" s="311">
        <f>SUM(H49+H72+H69)</f>
        <v>16353012</v>
      </c>
      <c r="I48" s="46"/>
    </row>
    <row r="49" spans="1:12" ht="22.5" customHeight="1">
      <c r="A49" s="139" t="s">
        <v>85</v>
      </c>
      <c r="B49" s="30"/>
      <c r="C49" s="30" t="s">
        <v>86</v>
      </c>
      <c r="D49" s="30"/>
      <c r="E49" s="22"/>
      <c r="F49" s="149"/>
      <c r="G49" s="266">
        <f>SUM(G50+G67)</f>
        <v>8718412</v>
      </c>
      <c r="H49" s="307">
        <f>SUM(H50+H67)</f>
        <v>14562012</v>
      </c>
      <c r="I49" s="43"/>
      <c r="J49" s="44"/>
      <c r="K49" s="22"/>
      <c r="L49" s="22"/>
    </row>
    <row r="50" spans="1:12" ht="15.75">
      <c r="A50" s="143"/>
      <c r="B50" s="22" t="s">
        <v>87</v>
      </c>
      <c r="C50" s="22"/>
      <c r="D50" s="22" t="s">
        <v>88</v>
      </c>
      <c r="E50" s="22"/>
      <c r="F50" s="149"/>
      <c r="G50" s="268">
        <f>SUM(G51+G61+G63)</f>
        <v>8688412</v>
      </c>
      <c r="H50" s="308">
        <f>SUM(H51+H61+H63)</f>
        <v>14532012</v>
      </c>
      <c r="I50" s="33"/>
      <c r="J50" s="24"/>
      <c r="K50" s="22"/>
      <c r="L50" s="22"/>
    </row>
    <row r="51" spans="1:10" s="9" customFormat="1" ht="15.75">
      <c r="A51" s="139"/>
      <c r="B51" s="30"/>
      <c r="C51" s="22" t="s">
        <v>89</v>
      </c>
      <c r="D51" s="22" t="s">
        <v>90</v>
      </c>
      <c r="E51" s="22"/>
      <c r="F51" s="149"/>
      <c r="G51" s="267">
        <f>SUM(G52+G57+G58+G59+G60)</f>
        <v>7168335</v>
      </c>
      <c r="H51" s="309">
        <f>SUM(H52+H57+H58+H59+H60)</f>
        <v>7206435</v>
      </c>
      <c r="J51" s="63"/>
    </row>
    <row r="52" spans="1:10" s="9" customFormat="1" ht="15.75">
      <c r="A52" s="139"/>
      <c r="B52" s="30"/>
      <c r="C52" s="22"/>
      <c r="D52" s="22"/>
      <c r="E52" s="22" t="s">
        <v>148</v>
      </c>
      <c r="F52" s="149"/>
      <c r="G52" s="268">
        <f>SUM(G53:G56)</f>
        <v>6248470</v>
      </c>
      <c r="H52" s="308">
        <f>SUM(H53:H56)</f>
        <v>6248470</v>
      </c>
      <c r="J52" s="63"/>
    </row>
    <row r="53" spans="1:10" s="9" customFormat="1" ht="15.75">
      <c r="A53" s="139"/>
      <c r="B53" s="30"/>
      <c r="C53" s="22"/>
      <c r="D53" s="22"/>
      <c r="E53" s="144" t="s">
        <v>150</v>
      </c>
      <c r="F53" s="149"/>
      <c r="G53" s="267">
        <v>970050</v>
      </c>
      <c r="H53" s="309">
        <v>970050</v>
      </c>
      <c r="J53" s="63"/>
    </row>
    <row r="54" spans="1:10" s="9" customFormat="1" ht="15.75">
      <c r="A54" s="139"/>
      <c r="B54" s="30"/>
      <c r="C54" s="22"/>
      <c r="D54" s="22"/>
      <c r="E54" s="144" t="s">
        <v>151</v>
      </c>
      <c r="F54" s="149"/>
      <c r="G54" s="267">
        <v>3712000</v>
      </c>
      <c r="H54" s="309">
        <v>3712000</v>
      </c>
      <c r="J54" s="63"/>
    </row>
    <row r="55" spans="1:10" s="9" customFormat="1" ht="15.75">
      <c r="A55" s="139"/>
      <c r="B55" s="30"/>
      <c r="C55" s="22"/>
      <c r="D55" s="22"/>
      <c r="E55" s="144" t="s">
        <v>152</v>
      </c>
      <c r="F55" s="149"/>
      <c r="G55" s="267">
        <v>100000</v>
      </c>
      <c r="H55" s="309">
        <v>100000</v>
      </c>
      <c r="J55" s="63"/>
    </row>
    <row r="56" spans="1:10" s="9" customFormat="1" ht="15.75">
      <c r="A56" s="139"/>
      <c r="B56" s="30"/>
      <c r="C56" s="22"/>
      <c r="D56" s="22"/>
      <c r="E56" s="144" t="s">
        <v>153</v>
      </c>
      <c r="F56" s="149"/>
      <c r="G56" s="267">
        <v>1466420</v>
      </c>
      <c r="H56" s="309">
        <v>1466420</v>
      </c>
      <c r="J56" s="63"/>
    </row>
    <row r="57" spans="1:10" s="9" customFormat="1" ht="15.75">
      <c r="A57" s="139"/>
      <c r="B57" s="30"/>
      <c r="C57" s="22"/>
      <c r="D57" s="22"/>
      <c r="E57" s="144" t="s">
        <v>149</v>
      </c>
      <c r="F57" s="149"/>
      <c r="G57" s="267">
        <v>831465</v>
      </c>
      <c r="H57" s="309">
        <v>831465</v>
      </c>
      <c r="J57" s="63"/>
    </row>
    <row r="58" spans="1:10" s="9" customFormat="1" ht="15.75">
      <c r="A58" s="139"/>
      <c r="B58" s="30"/>
      <c r="C58" s="22"/>
      <c r="D58" s="22"/>
      <c r="E58" s="22" t="s">
        <v>156</v>
      </c>
      <c r="F58" s="149"/>
      <c r="G58" s="267">
        <v>20400</v>
      </c>
      <c r="H58" s="309">
        <v>20400</v>
      </c>
      <c r="J58" s="63"/>
    </row>
    <row r="59" spans="1:10" s="9" customFormat="1" ht="15.75">
      <c r="A59" s="139"/>
      <c r="B59" s="30"/>
      <c r="C59" s="22"/>
      <c r="D59" s="22"/>
      <c r="E59" s="22" t="s">
        <v>231</v>
      </c>
      <c r="F59" s="149"/>
      <c r="G59" s="267">
        <v>68000</v>
      </c>
      <c r="H59" s="309">
        <v>68000</v>
      </c>
      <c r="J59" s="63"/>
    </row>
    <row r="60" spans="1:10" s="9" customFormat="1" ht="15.75">
      <c r="A60" s="139"/>
      <c r="B60" s="30"/>
      <c r="C60" s="22"/>
      <c r="D60" s="22"/>
      <c r="E60" s="22" t="s">
        <v>302</v>
      </c>
      <c r="F60" s="149"/>
      <c r="G60" s="267">
        <v>0</v>
      </c>
      <c r="H60" s="309">
        <v>38100</v>
      </c>
      <c r="J60" s="63"/>
    </row>
    <row r="61" spans="1:9" ht="15.75">
      <c r="A61" s="143"/>
      <c r="B61" s="22"/>
      <c r="C61" s="22" t="s">
        <v>91</v>
      </c>
      <c r="D61" s="22" t="s">
        <v>92</v>
      </c>
      <c r="E61" s="22"/>
      <c r="F61" s="149"/>
      <c r="G61" s="267">
        <f>SUM(G62)</f>
        <v>1200000</v>
      </c>
      <c r="H61" s="309">
        <f>SUM(H62)</f>
        <v>1200000</v>
      </c>
      <c r="I61" s="46"/>
    </row>
    <row r="62" spans="1:9" ht="15.75">
      <c r="A62" s="143"/>
      <c r="B62" s="22"/>
      <c r="C62" s="22"/>
      <c r="D62" s="22"/>
      <c r="E62" s="22" t="s">
        <v>18</v>
      </c>
      <c r="F62" s="149"/>
      <c r="G62" s="267">
        <v>1200000</v>
      </c>
      <c r="H62" s="309">
        <v>1200000</v>
      </c>
      <c r="I62" s="46"/>
    </row>
    <row r="63" spans="1:9" ht="15.75">
      <c r="A63" s="143"/>
      <c r="B63" s="22"/>
      <c r="C63" s="22" t="s">
        <v>93</v>
      </c>
      <c r="D63" s="22" t="s">
        <v>218</v>
      </c>
      <c r="E63" s="22"/>
      <c r="F63" s="149"/>
      <c r="G63" s="267">
        <f>SUM(G64:G66)</f>
        <v>320077</v>
      </c>
      <c r="H63" s="309">
        <f>SUM(H64:H66)</f>
        <v>6125577</v>
      </c>
      <c r="I63" s="46"/>
    </row>
    <row r="64" spans="1:9" ht="15.75">
      <c r="A64" s="143"/>
      <c r="B64" s="22"/>
      <c r="C64" s="22"/>
      <c r="D64" s="22"/>
      <c r="E64" s="22" t="s">
        <v>255</v>
      </c>
      <c r="F64" s="149"/>
      <c r="G64" s="267">
        <v>320077</v>
      </c>
      <c r="H64" s="309">
        <v>217077</v>
      </c>
      <c r="I64" s="46"/>
    </row>
    <row r="65" spans="1:9" ht="15.75">
      <c r="A65" s="143"/>
      <c r="B65" s="22"/>
      <c r="C65" s="22"/>
      <c r="D65" s="22"/>
      <c r="E65" s="22" t="s">
        <v>303</v>
      </c>
      <c r="F65" s="149"/>
      <c r="G65" s="267">
        <v>0</v>
      </c>
      <c r="H65" s="309">
        <v>5527500</v>
      </c>
      <c r="I65" s="46"/>
    </row>
    <row r="66" spans="1:9" ht="15.75">
      <c r="A66" s="143"/>
      <c r="B66" s="22"/>
      <c r="C66" s="22"/>
      <c r="D66" s="22"/>
      <c r="E66" s="22" t="s">
        <v>230</v>
      </c>
      <c r="F66" s="149"/>
      <c r="G66" s="267">
        <v>0</v>
      </c>
      <c r="H66" s="309">
        <v>381000</v>
      </c>
      <c r="I66" s="46"/>
    </row>
    <row r="67" spans="1:9" ht="15.75">
      <c r="A67" s="143"/>
      <c r="B67" s="22" t="s">
        <v>235</v>
      </c>
      <c r="C67" s="22"/>
      <c r="D67" s="22" t="s">
        <v>236</v>
      </c>
      <c r="E67" s="22"/>
      <c r="F67" s="149"/>
      <c r="G67" s="267">
        <f>SUM(G68)</f>
        <v>30000</v>
      </c>
      <c r="H67" s="309">
        <f>SUM(H68)</f>
        <v>30000</v>
      </c>
      <c r="I67" s="46"/>
    </row>
    <row r="68" spans="1:9" ht="15.75">
      <c r="A68" s="143"/>
      <c r="B68" s="22"/>
      <c r="C68" s="22"/>
      <c r="D68" s="22"/>
      <c r="E68" s="22" t="s">
        <v>237</v>
      </c>
      <c r="F68" s="149"/>
      <c r="G68" s="267">
        <v>30000</v>
      </c>
      <c r="H68" s="309">
        <v>30000</v>
      </c>
      <c r="I68" s="46"/>
    </row>
    <row r="69" spans="1:9" ht="15.75">
      <c r="A69" s="139" t="s">
        <v>325</v>
      </c>
      <c r="B69" s="30"/>
      <c r="C69" s="30" t="s">
        <v>175</v>
      </c>
      <c r="D69" s="30"/>
      <c r="E69" s="30"/>
      <c r="F69" s="149"/>
      <c r="G69" s="266">
        <f>SUM(G70)</f>
        <v>0</v>
      </c>
      <c r="H69" s="307">
        <f>SUM(H70)</f>
        <v>291000</v>
      </c>
      <c r="I69" s="46"/>
    </row>
    <row r="70" spans="1:9" ht="15.75">
      <c r="A70" s="143"/>
      <c r="B70" s="22" t="s">
        <v>326</v>
      </c>
      <c r="C70" s="22"/>
      <c r="D70" s="22" t="s">
        <v>327</v>
      </c>
      <c r="E70" s="22"/>
      <c r="F70" s="149"/>
      <c r="G70" s="267">
        <f>SUM(G71)</f>
        <v>0</v>
      </c>
      <c r="H70" s="309">
        <f>SUM(H71)</f>
        <v>291000</v>
      </c>
      <c r="I70" s="46"/>
    </row>
    <row r="71" spans="1:9" ht="15.75">
      <c r="A71" s="143"/>
      <c r="B71" s="22"/>
      <c r="C71" s="22"/>
      <c r="D71" s="22"/>
      <c r="E71" s="22" t="s">
        <v>304</v>
      </c>
      <c r="F71" s="149"/>
      <c r="G71" s="267">
        <v>0</v>
      </c>
      <c r="H71" s="309">
        <v>291000</v>
      </c>
      <c r="I71" s="46"/>
    </row>
    <row r="72" spans="1:9" ht="15.75">
      <c r="A72" s="139" t="s">
        <v>124</v>
      </c>
      <c r="B72" s="30"/>
      <c r="C72" s="30" t="s">
        <v>125</v>
      </c>
      <c r="D72" s="30"/>
      <c r="E72" s="30"/>
      <c r="F72" s="149"/>
      <c r="G72" s="266">
        <f aca="true" t="shared" si="1" ref="G72:H74">SUM(G73)</f>
        <v>1500000</v>
      </c>
      <c r="H72" s="307">
        <f t="shared" si="1"/>
        <v>1500000</v>
      </c>
      <c r="I72" s="46"/>
    </row>
    <row r="73" spans="1:9" ht="15.75">
      <c r="A73" s="139"/>
      <c r="B73" s="22" t="s">
        <v>126</v>
      </c>
      <c r="C73" s="22"/>
      <c r="D73" s="22" t="s">
        <v>127</v>
      </c>
      <c r="E73" s="22"/>
      <c r="F73" s="149"/>
      <c r="G73" s="268">
        <f t="shared" si="1"/>
        <v>1500000</v>
      </c>
      <c r="H73" s="308">
        <f t="shared" si="1"/>
        <v>1500000</v>
      </c>
      <c r="I73" s="46"/>
    </row>
    <row r="74" spans="1:9" ht="15.75">
      <c r="A74" s="139"/>
      <c r="B74" s="30"/>
      <c r="C74" s="22" t="s">
        <v>219</v>
      </c>
      <c r="D74" s="22" t="s">
        <v>220</v>
      </c>
      <c r="E74" s="22"/>
      <c r="F74" s="149"/>
      <c r="G74" s="267">
        <f t="shared" si="1"/>
        <v>1500000</v>
      </c>
      <c r="H74" s="309">
        <f t="shared" si="1"/>
        <v>1500000</v>
      </c>
      <c r="I74" s="46"/>
    </row>
    <row r="75" spans="1:9" ht="15.75">
      <c r="A75" s="143"/>
      <c r="B75" s="22"/>
      <c r="C75" s="22"/>
      <c r="D75" s="22"/>
      <c r="E75" s="22" t="s">
        <v>221</v>
      </c>
      <c r="F75" s="149"/>
      <c r="G75" s="267">
        <v>1500000</v>
      </c>
      <c r="H75" s="309">
        <v>1500000</v>
      </c>
      <c r="I75" s="46"/>
    </row>
    <row r="76" spans="1:9" ht="15.75">
      <c r="A76" s="143"/>
      <c r="B76" s="22"/>
      <c r="C76" s="22"/>
      <c r="D76" s="22"/>
      <c r="E76" s="22"/>
      <c r="F76" s="149"/>
      <c r="G76" s="267"/>
      <c r="H76" s="310"/>
      <c r="I76" s="46"/>
    </row>
    <row r="77" spans="1:9" ht="15.75">
      <c r="A77" s="167" t="s">
        <v>330</v>
      </c>
      <c r="B77" s="203"/>
      <c r="C77" s="203"/>
      <c r="D77" s="203"/>
      <c r="E77" s="203"/>
      <c r="F77" s="204"/>
      <c r="G77" s="265">
        <f aca="true" t="shared" si="2" ref="G77:H79">SUM(G78)</f>
        <v>0</v>
      </c>
      <c r="H77" s="311">
        <f t="shared" si="2"/>
        <v>672000</v>
      </c>
      <c r="I77" s="46"/>
    </row>
    <row r="78" spans="1:9" ht="15.75">
      <c r="A78" s="139" t="s">
        <v>85</v>
      </c>
      <c r="B78" s="30"/>
      <c r="C78" s="30" t="s">
        <v>86</v>
      </c>
      <c r="D78" s="30"/>
      <c r="E78" s="22"/>
      <c r="F78" s="149"/>
      <c r="G78" s="266">
        <f t="shared" si="2"/>
        <v>0</v>
      </c>
      <c r="H78" s="307">
        <f t="shared" si="2"/>
        <v>672000</v>
      </c>
      <c r="I78" s="46"/>
    </row>
    <row r="79" spans="1:9" ht="15.75">
      <c r="A79" s="143"/>
      <c r="B79" s="22" t="s">
        <v>87</v>
      </c>
      <c r="C79" s="22"/>
      <c r="D79" s="22" t="s">
        <v>88</v>
      </c>
      <c r="E79" s="22"/>
      <c r="F79" s="149"/>
      <c r="G79" s="267">
        <f t="shared" si="2"/>
        <v>0</v>
      </c>
      <c r="H79" s="309">
        <f t="shared" si="2"/>
        <v>672000</v>
      </c>
      <c r="I79" s="46"/>
    </row>
    <row r="80" spans="1:9" ht="15.75">
      <c r="A80" s="143"/>
      <c r="B80" s="22"/>
      <c r="C80" s="22" t="s">
        <v>93</v>
      </c>
      <c r="D80" s="22" t="s">
        <v>218</v>
      </c>
      <c r="E80" s="22"/>
      <c r="F80" s="149"/>
      <c r="G80" s="267">
        <v>0</v>
      </c>
      <c r="H80" s="309">
        <v>672000</v>
      </c>
      <c r="I80" s="46"/>
    </row>
    <row r="81" spans="1:9" ht="15.75">
      <c r="A81" s="143"/>
      <c r="B81" s="22"/>
      <c r="C81" s="22"/>
      <c r="D81" s="22"/>
      <c r="E81" s="22"/>
      <c r="F81" s="149"/>
      <c r="G81" s="267"/>
      <c r="H81" s="310"/>
      <c r="I81" s="46"/>
    </row>
    <row r="82" spans="1:8" s="9" customFormat="1" ht="15.75">
      <c r="A82" s="167" t="s">
        <v>136</v>
      </c>
      <c r="B82" s="170"/>
      <c r="C82" s="170"/>
      <c r="D82" s="170"/>
      <c r="E82" s="170"/>
      <c r="F82" s="172"/>
      <c r="G82" s="265">
        <f>SUM(G83)</f>
        <v>460000</v>
      </c>
      <c r="H82" s="311">
        <f>SUM(H83)</f>
        <v>511000</v>
      </c>
    </row>
    <row r="83" spans="1:8" s="9" customFormat="1" ht="15.75">
      <c r="A83" s="139" t="s">
        <v>109</v>
      </c>
      <c r="B83" s="30"/>
      <c r="C83" s="30" t="s">
        <v>110</v>
      </c>
      <c r="D83" s="30"/>
      <c r="E83" s="30"/>
      <c r="F83" s="141"/>
      <c r="G83" s="266">
        <f>SUM(G86+G84)</f>
        <v>460000</v>
      </c>
      <c r="H83" s="307">
        <f>SUM(H86+H84)</f>
        <v>511000</v>
      </c>
    </row>
    <row r="84" spans="1:8" s="9" customFormat="1" ht="15.75">
      <c r="A84" s="139"/>
      <c r="B84" s="30"/>
      <c r="C84" s="22" t="s">
        <v>111</v>
      </c>
      <c r="D84" s="22" t="s">
        <v>112</v>
      </c>
      <c r="E84" s="22"/>
      <c r="F84" s="141"/>
      <c r="G84" s="268">
        <f>SUM(G85)</f>
        <v>450000</v>
      </c>
      <c r="H84" s="308">
        <f>SUM(H85)</f>
        <v>501000</v>
      </c>
    </row>
    <row r="85" spans="1:8" s="9" customFormat="1" ht="15.75">
      <c r="A85" s="139"/>
      <c r="B85" s="30"/>
      <c r="C85" s="30"/>
      <c r="D85" s="30"/>
      <c r="E85" s="22" t="s">
        <v>203</v>
      </c>
      <c r="F85" s="141"/>
      <c r="G85" s="268">
        <v>450000</v>
      </c>
      <c r="H85" s="309">
        <v>501000</v>
      </c>
    </row>
    <row r="86" spans="1:8" s="9" customFormat="1" ht="15.75">
      <c r="A86" s="143"/>
      <c r="B86" s="22"/>
      <c r="C86" s="22" t="s">
        <v>113</v>
      </c>
      <c r="D86" s="22" t="s">
        <v>16</v>
      </c>
      <c r="E86" s="22"/>
      <c r="F86" s="141"/>
      <c r="G86" s="267">
        <v>10000</v>
      </c>
      <c r="H86" s="309">
        <v>10000</v>
      </c>
    </row>
    <row r="87" spans="1:10" ht="15.75">
      <c r="A87" s="133"/>
      <c r="B87" s="136"/>
      <c r="C87" s="134"/>
      <c r="D87" s="134"/>
      <c r="E87" s="134"/>
      <c r="F87" s="135"/>
      <c r="G87" s="267"/>
      <c r="H87" s="309"/>
      <c r="J87" s="2"/>
    </row>
    <row r="88" spans="1:10" ht="14.25" customHeight="1">
      <c r="A88" s="167" t="s">
        <v>161</v>
      </c>
      <c r="B88" s="170"/>
      <c r="C88" s="168"/>
      <c r="D88" s="168"/>
      <c r="E88" s="168"/>
      <c r="F88" s="169"/>
      <c r="G88" s="265">
        <f>SUM(G89)</f>
        <v>2854500</v>
      </c>
      <c r="H88" s="311">
        <f>SUM(H89)</f>
        <v>2816400</v>
      </c>
      <c r="J88" s="2"/>
    </row>
    <row r="89" spans="1:9" ht="15.75">
      <c r="A89" s="139" t="s">
        <v>85</v>
      </c>
      <c r="B89" s="30"/>
      <c r="C89" s="30" t="s">
        <v>86</v>
      </c>
      <c r="D89" s="30"/>
      <c r="E89" s="30"/>
      <c r="F89" s="160"/>
      <c r="G89" s="266">
        <f>SUM(G90)</f>
        <v>2854500</v>
      </c>
      <c r="H89" s="307">
        <f>SUM(H90)</f>
        <v>2816400</v>
      </c>
      <c r="I89" s="46"/>
    </row>
    <row r="90" spans="1:9" ht="15.75">
      <c r="A90" s="143"/>
      <c r="B90" s="22" t="s">
        <v>235</v>
      </c>
      <c r="C90" s="22"/>
      <c r="D90" s="22" t="s">
        <v>236</v>
      </c>
      <c r="E90" s="22"/>
      <c r="F90" s="149"/>
      <c r="G90" s="268">
        <v>2854500</v>
      </c>
      <c r="H90" s="309">
        <v>2816400</v>
      </c>
      <c r="I90" s="46"/>
    </row>
    <row r="91" spans="1:9" ht="15.75">
      <c r="A91" s="143"/>
      <c r="B91" s="22"/>
      <c r="C91" s="22"/>
      <c r="D91" s="22"/>
      <c r="E91" s="22"/>
      <c r="F91" s="149"/>
      <c r="G91" s="268"/>
      <c r="H91" s="310"/>
      <c r="I91" s="46"/>
    </row>
    <row r="92" spans="1:9" ht="15.75">
      <c r="A92" s="167" t="s">
        <v>137</v>
      </c>
      <c r="B92" s="205"/>
      <c r="C92" s="205"/>
      <c r="D92" s="205"/>
      <c r="E92" s="205"/>
      <c r="F92" s="172"/>
      <c r="G92" s="265">
        <f aca="true" t="shared" si="3" ref="G92:H94">SUM(G93)</f>
        <v>60000</v>
      </c>
      <c r="H92" s="311">
        <f t="shared" si="3"/>
        <v>135000</v>
      </c>
      <c r="I92" s="46"/>
    </row>
    <row r="93" spans="1:9" ht="15.75">
      <c r="A93" s="139" t="s">
        <v>109</v>
      </c>
      <c r="B93" s="30"/>
      <c r="C93" s="30" t="s">
        <v>110</v>
      </c>
      <c r="D93" s="30"/>
      <c r="E93" s="30"/>
      <c r="F93" s="257"/>
      <c r="G93" s="266">
        <f t="shared" si="3"/>
        <v>60000</v>
      </c>
      <c r="H93" s="307">
        <f t="shared" si="3"/>
        <v>135000</v>
      </c>
      <c r="I93" s="46"/>
    </row>
    <row r="94" spans="1:9" ht="15.75">
      <c r="A94" s="143"/>
      <c r="B94" s="22"/>
      <c r="C94" s="22" t="s">
        <v>216</v>
      </c>
      <c r="D94" s="22" t="s">
        <v>217</v>
      </c>
      <c r="E94" s="22"/>
      <c r="F94" s="149"/>
      <c r="G94" s="267">
        <f t="shared" si="3"/>
        <v>60000</v>
      </c>
      <c r="H94" s="309">
        <f t="shared" si="3"/>
        <v>135000</v>
      </c>
      <c r="I94" s="46"/>
    </row>
    <row r="95" spans="1:9" ht="15.75">
      <c r="A95" s="143"/>
      <c r="B95" s="22"/>
      <c r="C95" s="22"/>
      <c r="D95" s="22"/>
      <c r="E95" s="22" t="s">
        <v>254</v>
      </c>
      <c r="F95" s="149"/>
      <c r="G95" s="268">
        <v>60000</v>
      </c>
      <c r="H95" s="309">
        <v>135000</v>
      </c>
      <c r="I95" s="46"/>
    </row>
    <row r="96" spans="1:9" ht="15.75">
      <c r="A96" s="143"/>
      <c r="B96" s="22"/>
      <c r="C96" s="22"/>
      <c r="D96" s="22"/>
      <c r="E96" s="22"/>
      <c r="F96" s="149"/>
      <c r="G96" s="268"/>
      <c r="H96" s="309"/>
      <c r="I96" s="46"/>
    </row>
    <row r="97" spans="1:9" ht="15.75">
      <c r="A97" s="167" t="s">
        <v>134</v>
      </c>
      <c r="B97" s="203"/>
      <c r="C97" s="203"/>
      <c r="D97" s="203"/>
      <c r="E97" s="203"/>
      <c r="F97" s="204"/>
      <c r="G97" s="265">
        <f>SUM(G98+G100)</f>
        <v>0</v>
      </c>
      <c r="H97" s="311">
        <f>SUM(H98+H100)</f>
        <v>750000</v>
      </c>
      <c r="I97" s="46"/>
    </row>
    <row r="98" spans="1:9" ht="15.75">
      <c r="A98" s="139" t="s">
        <v>109</v>
      </c>
      <c r="B98" s="30"/>
      <c r="C98" s="30" t="s">
        <v>110</v>
      </c>
      <c r="D98" s="30"/>
      <c r="E98" s="30"/>
      <c r="F98" s="149"/>
      <c r="G98" s="266">
        <f>SUM(G99)</f>
        <v>0</v>
      </c>
      <c r="H98" s="307">
        <f>SUM(H99)</f>
        <v>450000</v>
      </c>
      <c r="I98" s="46"/>
    </row>
    <row r="99" spans="1:9" ht="15.75">
      <c r="A99" s="143"/>
      <c r="B99" s="22"/>
      <c r="C99" s="22" t="s">
        <v>216</v>
      </c>
      <c r="D99" s="22" t="s">
        <v>217</v>
      </c>
      <c r="E99" s="22"/>
      <c r="F99" s="149"/>
      <c r="G99" s="268">
        <v>0</v>
      </c>
      <c r="H99" s="309">
        <v>450000</v>
      </c>
      <c r="I99" s="46"/>
    </row>
    <row r="100" spans="1:9" ht="15.75">
      <c r="A100" s="139" t="s">
        <v>115</v>
      </c>
      <c r="B100" s="30"/>
      <c r="C100" s="30" t="s">
        <v>116</v>
      </c>
      <c r="D100" s="30"/>
      <c r="E100" s="30"/>
      <c r="F100" s="149"/>
      <c r="G100" s="266">
        <f>SUM(G101)</f>
        <v>0</v>
      </c>
      <c r="H100" s="307">
        <f>SUM(H101)</f>
        <v>300000</v>
      </c>
      <c r="I100" s="46"/>
    </row>
    <row r="101" spans="1:9" ht="15.75">
      <c r="A101" s="143"/>
      <c r="B101" s="22" t="s">
        <v>117</v>
      </c>
      <c r="C101" s="22"/>
      <c r="D101" s="22" t="s">
        <v>118</v>
      </c>
      <c r="E101" s="22"/>
      <c r="F101" s="149"/>
      <c r="G101" s="268">
        <v>0</v>
      </c>
      <c r="H101" s="309">
        <v>300000</v>
      </c>
      <c r="I101" s="46"/>
    </row>
    <row r="102" spans="1:9" ht="15.75">
      <c r="A102" s="143"/>
      <c r="B102" s="22"/>
      <c r="C102" s="22"/>
      <c r="D102" s="22"/>
      <c r="E102" s="22"/>
      <c r="F102" s="149"/>
      <c r="G102" s="268"/>
      <c r="H102" s="310"/>
      <c r="I102" s="46"/>
    </row>
    <row r="103" spans="1:10" ht="16.5" thickBot="1">
      <c r="A103" s="155" t="s">
        <v>159</v>
      </c>
      <c r="B103" s="158"/>
      <c r="C103" s="156"/>
      <c r="D103" s="156"/>
      <c r="E103" s="156"/>
      <c r="F103" s="156"/>
      <c r="G103" s="269">
        <f>SUM(G10+G26+G42+G48+G82+G20+G88+G92+G97+G77)</f>
        <v>51220700</v>
      </c>
      <c r="H103" s="312">
        <f>SUM(H10+H26+H42+H48+H82+H20+H88+H92+H97+H77)</f>
        <v>59059200</v>
      </c>
      <c r="J103" s="2"/>
    </row>
    <row r="104" spans="1:10" ht="15.75">
      <c r="A104" s="8"/>
      <c r="B104" s="4"/>
      <c r="C104" s="6"/>
      <c r="D104" s="6"/>
      <c r="E104" s="6"/>
      <c r="F104" s="6"/>
      <c r="G104" s="54"/>
      <c r="J104" s="2"/>
    </row>
    <row r="105" spans="1:10" ht="15.75">
      <c r="A105" s="8"/>
      <c r="B105" s="4"/>
      <c r="C105" s="6"/>
      <c r="D105" s="6"/>
      <c r="E105" s="6"/>
      <c r="F105" s="6"/>
      <c r="G105" s="54"/>
      <c r="J105" s="2"/>
    </row>
    <row r="106" spans="1:10" ht="15.75">
      <c r="A106" s="8"/>
      <c r="B106" s="4"/>
      <c r="C106" s="6"/>
      <c r="D106" s="6"/>
      <c r="E106" s="6"/>
      <c r="F106" s="6"/>
      <c r="G106" s="54"/>
      <c r="J106" s="2"/>
    </row>
    <row r="107" spans="1:10" ht="15.75">
      <c r="A107" s="8"/>
      <c r="B107" s="4"/>
      <c r="C107" s="6"/>
      <c r="D107" s="6"/>
      <c r="E107" s="6"/>
      <c r="F107" s="6"/>
      <c r="G107" s="54"/>
      <c r="J107" s="2"/>
    </row>
    <row r="108" spans="1:10" ht="15.75">
      <c r="A108" s="8"/>
      <c r="B108" s="4"/>
      <c r="C108" s="6"/>
      <c r="D108" s="6"/>
      <c r="E108" s="6"/>
      <c r="F108" s="6"/>
      <c r="G108" s="54"/>
      <c r="J108" s="2"/>
    </row>
    <row r="109" spans="1:10" ht="15.75">
      <c r="A109" s="8"/>
      <c r="B109" s="4"/>
      <c r="C109" s="6"/>
      <c r="D109" s="6"/>
      <c r="E109" s="6"/>
      <c r="F109" s="6"/>
      <c r="G109" s="54"/>
      <c r="J109" s="2"/>
    </row>
    <row r="110" spans="1:10" ht="15.75">
      <c r="A110" s="8"/>
      <c r="B110" s="4"/>
      <c r="C110" s="6"/>
      <c r="D110" s="6"/>
      <c r="E110" s="6"/>
      <c r="F110" s="6"/>
      <c r="G110" s="54"/>
      <c r="J110" s="2"/>
    </row>
    <row r="111" spans="1:10" ht="15.75">
      <c r="A111" s="8"/>
      <c r="B111" s="4"/>
      <c r="C111" s="6"/>
      <c r="D111" s="6"/>
      <c r="E111" s="6"/>
      <c r="F111" s="6"/>
      <c r="G111" s="54"/>
      <c r="J111" s="2"/>
    </row>
    <row r="112" ht="15.75">
      <c r="I112" s="46"/>
    </row>
    <row r="113" ht="15.75">
      <c r="I113" s="46"/>
    </row>
    <row r="114" ht="15.75">
      <c r="I114" s="46"/>
    </row>
    <row r="115" ht="15.75">
      <c r="I115" s="46"/>
    </row>
    <row r="116" ht="15.75">
      <c r="I116" s="46"/>
    </row>
    <row r="117" spans="1:8" s="22" customFormat="1" ht="15.75">
      <c r="A117" s="48"/>
      <c r="B117" s="48"/>
      <c r="C117" s="48"/>
      <c r="D117" s="48"/>
      <c r="E117" s="48"/>
      <c r="F117" s="48"/>
      <c r="G117" s="57"/>
      <c r="H117" s="21"/>
    </row>
    <row r="118" spans="9:12" ht="15.75">
      <c r="I118" s="43"/>
      <c r="J118" s="44"/>
      <c r="K118" s="22"/>
      <c r="L118" s="22"/>
    </row>
    <row r="119" spans="1:12" ht="22.5" customHeight="1">
      <c r="A119" s="9"/>
      <c r="B119" s="9"/>
      <c r="C119" s="9"/>
      <c r="D119" s="9"/>
      <c r="G119" s="9"/>
      <c r="I119" s="43"/>
      <c r="J119" s="44"/>
      <c r="K119" s="22"/>
      <c r="L119" s="22"/>
    </row>
    <row r="120" spans="9:12" ht="15.75">
      <c r="I120" s="33"/>
      <c r="J120" s="24"/>
      <c r="K120" s="22"/>
      <c r="L120" s="22"/>
    </row>
    <row r="121" spans="3:10" s="9" customFormat="1" ht="15.75">
      <c r="C121" s="2"/>
      <c r="D121" s="2"/>
      <c r="E121" s="2"/>
      <c r="F121" s="2"/>
      <c r="G121" s="2"/>
      <c r="J121" s="63"/>
    </row>
    <row r="122" spans="3:10" s="9" customFormat="1" ht="15.75">
      <c r="C122" s="2"/>
      <c r="D122" s="2"/>
      <c r="E122" s="2"/>
      <c r="F122" s="2"/>
      <c r="G122" s="2"/>
      <c r="J122" s="63"/>
    </row>
    <row r="123" spans="3:10" s="9" customFormat="1" ht="15.75">
      <c r="C123" s="2"/>
      <c r="D123" s="2"/>
      <c r="E123" s="2"/>
      <c r="F123" s="2"/>
      <c r="G123" s="2"/>
      <c r="J123" s="63"/>
    </row>
    <row r="124" ht="15.75">
      <c r="I124" s="46"/>
    </row>
    <row r="125" spans="4:9" ht="15.75" customHeight="1">
      <c r="D125" s="18"/>
      <c r="I125" s="46"/>
    </row>
    <row r="126" ht="15.75">
      <c r="I126" s="46"/>
    </row>
    <row r="127" ht="15.75">
      <c r="I127" s="46"/>
    </row>
    <row r="128" ht="15.75">
      <c r="I128" s="46"/>
    </row>
    <row r="129" ht="15.75">
      <c r="I129" s="46"/>
    </row>
    <row r="130" spans="5:9" ht="15.75">
      <c r="E130" s="65"/>
      <c r="F130" s="65"/>
      <c r="I130" s="46"/>
    </row>
    <row r="131" ht="15.75">
      <c r="I131" s="46"/>
    </row>
    <row r="132" ht="15.75">
      <c r="I132" s="46"/>
    </row>
    <row r="133" ht="15.75">
      <c r="I133" s="46"/>
    </row>
    <row r="134" spans="1:9" ht="15.75">
      <c r="A134" s="9"/>
      <c r="B134" s="9"/>
      <c r="C134" s="9"/>
      <c r="D134" s="9"/>
      <c r="E134" s="9"/>
      <c r="F134" s="9"/>
      <c r="I134" s="46"/>
    </row>
    <row r="135" ht="15.75">
      <c r="I135" s="46"/>
    </row>
    <row r="136" ht="15.75">
      <c r="I136" s="46"/>
    </row>
    <row r="137" ht="15.75">
      <c r="I137" s="46"/>
    </row>
    <row r="138" ht="15.75">
      <c r="I138" s="46"/>
    </row>
    <row r="139" ht="15.75">
      <c r="I139" s="46"/>
    </row>
    <row r="140" spans="1:9" ht="15.75">
      <c r="A140" s="9"/>
      <c r="B140" s="9"/>
      <c r="C140" s="9"/>
      <c r="D140" s="9"/>
      <c r="E140" s="9"/>
      <c r="F140" s="9"/>
      <c r="I140" s="46"/>
    </row>
    <row r="141" ht="15.75">
      <c r="I141" s="46"/>
    </row>
    <row r="142" ht="15.75">
      <c r="I142" s="46"/>
    </row>
    <row r="143" ht="15.75">
      <c r="I143" s="46"/>
    </row>
    <row r="144" ht="15.75">
      <c r="I144" s="46"/>
    </row>
    <row r="145" spans="1:9" ht="15.75">
      <c r="A145" s="9"/>
      <c r="B145" s="9"/>
      <c r="C145" s="9"/>
      <c r="D145" s="9"/>
      <c r="I145" s="46"/>
    </row>
    <row r="146" spans="1:9" ht="15.75">
      <c r="A146" s="9"/>
      <c r="I146" s="46"/>
    </row>
    <row r="147" spans="1:9" ht="15.75">
      <c r="A147" s="9"/>
      <c r="I147" s="46"/>
    </row>
    <row r="148" spans="1:9" ht="15.75">
      <c r="A148" s="9"/>
      <c r="I148" s="46"/>
    </row>
    <row r="149" spans="1:9" ht="15.75">
      <c r="A149" s="9"/>
      <c r="I149" s="46"/>
    </row>
    <row r="150" spans="1:9" ht="15.75">
      <c r="A150" s="9"/>
      <c r="I150" s="46"/>
    </row>
    <row r="151" spans="1:9" ht="15.75">
      <c r="A151" s="9"/>
      <c r="I151" s="46"/>
    </row>
    <row r="152" spans="1:9" ht="15.75">
      <c r="A152" s="9"/>
      <c r="I152" s="46"/>
    </row>
    <row r="153" ht="15.75">
      <c r="I153" s="46"/>
    </row>
    <row r="154" ht="15.75">
      <c r="I154" s="46"/>
    </row>
    <row r="155" ht="15.75">
      <c r="I155" s="46"/>
    </row>
    <row r="156" ht="15.75">
      <c r="I156" s="46"/>
    </row>
    <row r="157" spans="1:9" ht="15.75">
      <c r="A157" s="9"/>
      <c r="B157" s="9"/>
      <c r="C157" s="9"/>
      <c r="D157" s="9"/>
      <c r="E157" s="9"/>
      <c r="F157" s="9"/>
      <c r="I157" s="46"/>
    </row>
    <row r="158" ht="15.75">
      <c r="I158" s="46"/>
    </row>
    <row r="159" ht="15.75">
      <c r="I159" s="46"/>
    </row>
    <row r="160" ht="15.75">
      <c r="I160" s="46"/>
    </row>
    <row r="161" ht="15.75">
      <c r="I161" s="46"/>
    </row>
    <row r="162" ht="15.75">
      <c r="I162" s="46"/>
    </row>
    <row r="163" ht="15.75">
      <c r="I163" s="46"/>
    </row>
    <row r="164" ht="15.75">
      <c r="I164" s="46"/>
    </row>
    <row r="165" ht="15.75">
      <c r="I165" s="46"/>
    </row>
    <row r="166" ht="15.75">
      <c r="I166" s="46"/>
    </row>
    <row r="167" ht="15.75">
      <c r="I167" s="46"/>
    </row>
    <row r="168" ht="15.75">
      <c r="I168" s="46"/>
    </row>
    <row r="169" ht="15.75">
      <c r="I169" s="46"/>
    </row>
    <row r="170" ht="15.75">
      <c r="I170" s="46"/>
    </row>
    <row r="171" ht="15.75">
      <c r="I171" s="46"/>
    </row>
    <row r="172" spans="1:9" ht="15.75">
      <c r="A172" s="9"/>
      <c r="B172" s="9"/>
      <c r="C172" s="9"/>
      <c r="D172" s="9"/>
      <c r="E172" s="9"/>
      <c r="F172" s="9"/>
      <c r="I172" s="46"/>
    </row>
    <row r="173" ht="15.75">
      <c r="I173" s="46"/>
    </row>
    <row r="174" ht="15.75">
      <c r="I174" s="46"/>
    </row>
    <row r="175" ht="15.75">
      <c r="I175" s="46"/>
    </row>
    <row r="176" ht="15.75">
      <c r="I176" s="46"/>
    </row>
    <row r="177" spans="1:9" ht="15.75">
      <c r="A177" s="9"/>
      <c r="B177" s="9"/>
      <c r="C177" s="9"/>
      <c r="D177" s="9"/>
      <c r="E177" s="9"/>
      <c r="F177" s="9"/>
      <c r="I177" s="46"/>
    </row>
    <row r="178" ht="15.75">
      <c r="I178" s="46"/>
    </row>
    <row r="179" ht="15.75">
      <c r="I179" s="46"/>
    </row>
    <row r="180" ht="15.75">
      <c r="I180" s="46"/>
    </row>
    <row r="181" spans="1:9" ht="15.75">
      <c r="A181" s="9"/>
      <c r="B181" s="9"/>
      <c r="C181" s="9"/>
      <c r="D181" s="9"/>
      <c r="E181" s="9"/>
      <c r="F181" s="9"/>
      <c r="I181" s="46"/>
    </row>
    <row r="182" ht="15.75">
      <c r="I182" s="46"/>
    </row>
    <row r="183" ht="15.75">
      <c r="I183" s="46"/>
    </row>
    <row r="184" spans="1:9" ht="15.75">
      <c r="A184" s="9"/>
      <c r="B184" s="9"/>
      <c r="C184" s="9"/>
      <c r="D184" s="9"/>
      <c r="E184" s="9"/>
      <c r="F184" s="9"/>
      <c r="I184" s="46"/>
    </row>
    <row r="185" ht="15.75">
      <c r="I185" s="46"/>
    </row>
    <row r="186" ht="15.75">
      <c r="I186" s="46"/>
    </row>
    <row r="187" ht="15.75">
      <c r="I187" s="46"/>
    </row>
    <row r="188" ht="15.75">
      <c r="I188" s="46"/>
    </row>
    <row r="189" ht="15.75">
      <c r="I189" s="46"/>
    </row>
    <row r="190" ht="15.75">
      <c r="I190" s="46"/>
    </row>
    <row r="191" ht="15.75">
      <c r="I191" s="46"/>
    </row>
    <row r="192" ht="15.75">
      <c r="I192" s="46"/>
    </row>
    <row r="193" ht="15.75">
      <c r="I193" s="46"/>
    </row>
    <row r="194" ht="15.75">
      <c r="I194" s="46"/>
    </row>
    <row r="195" ht="15.75">
      <c r="I195" s="46"/>
    </row>
    <row r="196" ht="15.75">
      <c r="I196" s="46"/>
    </row>
    <row r="197" ht="15.75">
      <c r="I197" s="46"/>
    </row>
    <row r="198" ht="15.75">
      <c r="I198" s="46"/>
    </row>
    <row r="199" ht="15.75">
      <c r="I199" s="46"/>
    </row>
    <row r="200" ht="15.75">
      <c r="I200" s="46"/>
    </row>
    <row r="201" spans="5:10" s="9" customFormat="1" ht="15.75">
      <c r="E201" s="66"/>
      <c r="F201" s="66"/>
      <c r="J201" s="63"/>
    </row>
    <row r="202" spans="5:9" ht="15.75">
      <c r="E202" s="67"/>
      <c r="F202" s="67"/>
      <c r="I202" s="47"/>
    </row>
    <row r="203" spans="5:8" ht="15.75">
      <c r="E203" s="67"/>
      <c r="F203" s="67"/>
      <c r="G203" s="67"/>
      <c r="H203" s="67"/>
    </row>
    <row r="204" spans="5:6" ht="15.75">
      <c r="E204" s="67"/>
      <c r="F204" s="67"/>
    </row>
    <row r="205" spans="5:10" s="9" customFormat="1" ht="15.75">
      <c r="E205" s="66"/>
      <c r="F205" s="66"/>
      <c r="J205" s="63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10" s="9" customFormat="1" ht="15.75">
      <c r="E209" s="66"/>
      <c r="F209" s="66"/>
      <c r="J209" s="62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10" s="9" customFormat="1" ht="15.75">
      <c r="E219" s="66"/>
      <c r="F219" s="66"/>
      <c r="J219" s="62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10" s="9" customFormat="1" ht="15.75">
      <c r="E230" s="66"/>
      <c r="F230" s="66"/>
      <c r="J230" s="62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10" s="9" customFormat="1" ht="15.75">
      <c r="E237" s="66"/>
      <c r="F237" s="66"/>
      <c r="J237" s="62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6" ht="15.75">
      <c r="E254" s="67"/>
      <c r="F254" s="67"/>
    </row>
    <row r="255" spans="5:6" ht="15.75">
      <c r="E255" s="67"/>
      <c r="F255" s="67"/>
    </row>
    <row r="256" spans="5:6" ht="15.75">
      <c r="E256" s="67"/>
      <c r="F256" s="67"/>
    </row>
    <row r="257" spans="5:6" ht="15.75">
      <c r="E257" s="67"/>
      <c r="F257" s="67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6" ht="15.75">
      <c r="E261" s="67"/>
      <c r="F261" s="67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9" ht="15.75">
      <c r="E265" s="67"/>
      <c r="F265" s="67"/>
      <c r="I265" s="22"/>
    </row>
    <row r="266" spans="5:9" ht="15.75">
      <c r="E266" s="67"/>
      <c r="F266" s="67"/>
      <c r="I266" s="22"/>
    </row>
    <row r="267" spans="5:10" s="9" customFormat="1" ht="15.75">
      <c r="E267" s="66"/>
      <c r="F267" s="66"/>
      <c r="I267" s="30"/>
      <c r="J267" s="62"/>
    </row>
    <row r="268" spans="5:9" ht="15.75">
      <c r="E268" s="67"/>
      <c r="F268" s="67"/>
      <c r="I268" s="22"/>
    </row>
    <row r="269" spans="5:9" ht="15.75">
      <c r="E269" s="67"/>
      <c r="F269" s="67"/>
      <c r="I269" s="22"/>
    </row>
    <row r="271" spans="5:10" s="9" customFormat="1" ht="15.75">
      <c r="E271" s="66"/>
      <c r="F271" s="66"/>
      <c r="J271" s="62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0" s="9" customFormat="1" ht="15.75">
      <c r="E275" s="66"/>
      <c r="F275" s="66"/>
      <c r="J275" s="62"/>
    </row>
    <row r="276" spans="5:6" ht="15.75">
      <c r="E276" s="67"/>
      <c r="F276" s="67"/>
    </row>
    <row r="277" spans="5:6" ht="15.75">
      <c r="E277" s="67"/>
      <c r="F277" s="67"/>
    </row>
    <row r="278" spans="5:6" ht="15.75">
      <c r="E278" s="67"/>
      <c r="F278" s="67"/>
    </row>
    <row r="279" spans="5:6" ht="15.75">
      <c r="E279" s="67"/>
      <c r="F279" s="67"/>
    </row>
    <row r="280" spans="5:10" s="9" customFormat="1" ht="15.75">
      <c r="E280" s="66"/>
      <c r="F280" s="66"/>
      <c r="G280" s="66"/>
      <c r="J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0" s="9" customFormat="1" ht="15.75">
      <c r="E284" s="66"/>
      <c r="F284" s="66"/>
      <c r="G284" s="66"/>
      <c r="J284" s="62"/>
    </row>
    <row r="285" spans="5:6" ht="15.75">
      <c r="E285" s="67"/>
      <c r="F285" s="67"/>
    </row>
    <row r="286" spans="5:6" ht="15.75">
      <c r="E286" s="67"/>
      <c r="F286" s="67"/>
    </row>
    <row r="287" spans="5:6" ht="15.75">
      <c r="E287" s="67"/>
      <c r="F287" s="67"/>
    </row>
    <row r="288" spans="5:6" ht="15.75">
      <c r="E288" s="67"/>
      <c r="F288" s="67"/>
    </row>
    <row r="289" spans="5:10" s="9" customFormat="1" ht="15.75">
      <c r="E289" s="66"/>
      <c r="F289" s="66"/>
      <c r="J289" s="62"/>
    </row>
    <row r="290" spans="5:6" ht="15.75">
      <c r="E290" s="67"/>
      <c r="F290" s="67"/>
    </row>
    <row r="291" spans="5:6" ht="15.75">
      <c r="E291" s="67"/>
      <c r="F291" s="67"/>
    </row>
    <row r="293" spans="5:6" ht="15.75">
      <c r="E293" s="67"/>
      <c r="F293" s="67"/>
    </row>
    <row r="294" spans="5:10" s="9" customFormat="1" ht="15.75">
      <c r="E294" s="66"/>
      <c r="F294" s="66"/>
      <c r="J294" s="62"/>
    </row>
    <row r="295" spans="5:6" ht="15.75">
      <c r="E295" s="67"/>
      <c r="F295" s="67"/>
    </row>
    <row r="296" spans="5:6" ht="15.75">
      <c r="E296" s="67"/>
      <c r="F296" s="67"/>
    </row>
    <row r="297" spans="5:6" ht="15.75">
      <c r="E297" s="67"/>
      <c r="F297" s="67"/>
    </row>
    <row r="298" spans="5:10" s="9" customFormat="1" ht="15.75">
      <c r="E298" s="66"/>
      <c r="F298" s="66"/>
      <c r="J298" s="62"/>
    </row>
    <row r="299" spans="5:9" ht="15.75">
      <c r="E299" s="67"/>
      <c r="F299" s="67"/>
      <c r="I299" s="45"/>
    </row>
    <row r="300" spans="5:6" ht="15.75">
      <c r="E300" s="67"/>
      <c r="F300" s="67"/>
    </row>
    <row r="303" spans="5:6" ht="23.25" customHeight="1">
      <c r="E303" s="68"/>
      <c r="F303" s="68"/>
    </row>
  </sheetData>
  <sheetProtection/>
  <mergeCells count="7">
    <mergeCell ref="B1:H1"/>
    <mergeCell ref="A4:H4"/>
    <mergeCell ref="A5:H5"/>
    <mergeCell ref="A6:H6"/>
    <mergeCell ref="H8:H9"/>
    <mergeCell ref="G8:G9"/>
    <mergeCell ref="F2:H2"/>
  </mergeCells>
  <printOptions gridLines="1" headings="1"/>
  <pageMargins left="0.25" right="0.25" top="0.75" bottom="0.75" header="0.3" footer="0.3"/>
  <pageSetup horizontalDpi="600" verticalDpi="600" orientation="portrait" paperSize="9" scale="53" r:id="rId1"/>
  <rowBreaks count="1" manualBreakCount="1">
    <brk id="7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0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2.00390625" style="2" customWidth="1"/>
    <col min="10" max="10" width="9.140625" style="62" customWidth="1"/>
    <col min="11" max="16384" width="9.140625" style="2" customWidth="1"/>
  </cols>
  <sheetData>
    <row r="1" spans="2:8" ht="15.75">
      <c r="B1" s="330" t="s">
        <v>343</v>
      </c>
      <c r="C1" s="330"/>
      <c r="D1" s="330"/>
      <c r="E1" s="330"/>
      <c r="F1" s="330"/>
      <c r="G1" s="330"/>
      <c r="H1" s="330"/>
    </row>
    <row r="2" spans="6:10" ht="24" customHeight="1">
      <c r="F2" s="321" t="s">
        <v>334</v>
      </c>
      <c r="G2" s="321"/>
      <c r="H2" s="321"/>
      <c r="J2" s="2"/>
    </row>
    <row r="3" spans="5:10" ht="24" customHeight="1">
      <c r="E3" s="124"/>
      <c r="F3" s="124"/>
      <c r="G3" s="124"/>
      <c r="H3" s="22"/>
      <c r="J3" s="2"/>
    </row>
    <row r="4" spans="1:10" ht="15.75">
      <c r="A4" s="336" t="s">
        <v>193</v>
      </c>
      <c r="B4" s="336"/>
      <c r="C4" s="336"/>
      <c r="D4" s="336"/>
      <c r="E4" s="336"/>
      <c r="F4" s="336"/>
      <c r="G4" s="336"/>
      <c r="H4" s="336"/>
      <c r="J4" s="2"/>
    </row>
    <row r="5" spans="1:10" ht="15.75">
      <c r="A5" s="336" t="s">
        <v>276</v>
      </c>
      <c r="B5" s="336"/>
      <c r="C5" s="336"/>
      <c r="D5" s="336"/>
      <c r="E5" s="336"/>
      <c r="F5" s="336"/>
      <c r="G5" s="336"/>
      <c r="H5" s="336"/>
      <c r="J5" s="2"/>
    </row>
    <row r="6" spans="5:10" ht="15.75">
      <c r="E6" s="56"/>
      <c r="F6" s="50"/>
      <c r="G6" s="50"/>
      <c r="H6" s="22"/>
      <c r="J6" s="2"/>
    </row>
    <row r="7" spans="5:10" ht="16.5" thickBot="1">
      <c r="E7" s="10"/>
      <c r="F7" s="10"/>
      <c r="G7" s="10"/>
      <c r="H7" s="22"/>
      <c r="J7" s="2"/>
    </row>
    <row r="8" spans="1:8" s="22" customFormat="1" ht="44.25" customHeight="1">
      <c r="A8" s="248"/>
      <c r="B8" s="249"/>
      <c r="C8" s="249"/>
      <c r="D8" s="249"/>
      <c r="E8" s="249" t="s">
        <v>162</v>
      </c>
      <c r="F8" s="250"/>
      <c r="G8" s="264" t="s">
        <v>232</v>
      </c>
      <c r="H8" s="305" t="s">
        <v>288</v>
      </c>
    </row>
    <row r="9" spans="1:12" ht="22.5" customHeight="1">
      <c r="A9" s="167" t="s">
        <v>85</v>
      </c>
      <c r="B9" s="205"/>
      <c r="C9" s="205" t="s">
        <v>86</v>
      </c>
      <c r="D9" s="205"/>
      <c r="E9" s="203"/>
      <c r="F9" s="212"/>
      <c r="G9" s="279">
        <f>SUM(G10:G11)</f>
        <v>11572912</v>
      </c>
      <c r="H9" s="313">
        <f>SUM(H10:H11)</f>
        <v>18050412</v>
      </c>
      <c r="I9" s="43"/>
      <c r="J9" s="44"/>
      <c r="K9" s="22"/>
      <c r="L9" s="22"/>
    </row>
    <row r="10" spans="1:12" ht="15.75">
      <c r="A10" s="143"/>
      <c r="B10" s="22" t="s">
        <v>87</v>
      </c>
      <c r="C10" s="22"/>
      <c r="D10" s="22" t="s">
        <v>88</v>
      </c>
      <c r="E10" s="22"/>
      <c r="F10" s="149"/>
      <c r="G10" s="267">
        <f>SUM('2. bevételek'!G50)</f>
        <v>8688412</v>
      </c>
      <c r="H10" s="309">
        <f>SUM('2. bevételek'!H50+'2. bevételek'!H79)</f>
        <v>15204012</v>
      </c>
      <c r="I10" s="33"/>
      <c r="J10" s="24"/>
      <c r="K10" s="22"/>
      <c r="L10" s="22"/>
    </row>
    <row r="11" spans="1:12" ht="15.75">
      <c r="A11" s="143"/>
      <c r="B11" s="22" t="s">
        <v>235</v>
      </c>
      <c r="C11" s="22"/>
      <c r="D11" s="22" t="s">
        <v>236</v>
      </c>
      <c r="E11" s="22"/>
      <c r="F11" s="149"/>
      <c r="G11" s="267">
        <f>SUM('2. bevételek'!G90+'2. bevételek'!G67)</f>
        <v>2884500</v>
      </c>
      <c r="H11" s="309">
        <f>SUM('2. bevételek'!H90+'2. bevételek'!H67)</f>
        <v>2846400</v>
      </c>
      <c r="I11" s="33"/>
      <c r="J11" s="24"/>
      <c r="K11" s="22"/>
      <c r="L11" s="22"/>
    </row>
    <row r="12" spans="1:12" ht="15.75">
      <c r="A12" s="167" t="s">
        <v>174</v>
      </c>
      <c r="B12" s="203"/>
      <c r="C12" s="205" t="s">
        <v>222</v>
      </c>
      <c r="D12" s="203"/>
      <c r="E12" s="203"/>
      <c r="F12" s="204"/>
      <c r="G12" s="280">
        <f>SUM(G13)</f>
        <v>0</v>
      </c>
      <c r="H12" s="314">
        <f>SUM(H13)</f>
        <v>291000</v>
      </c>
      <c r="I12" s="33"/>
      <c r="J12" s="24"/>
      <c r="K12" s="22"/>
      <c r="L12" s="22"/>
    </row>
    <row r="13" spans="1:12" ht="15.75">
      <c r="A13" s="139"/>
      <c r="B13" s="22" t="s">
        <v>326</v>
      </c>
      <c r="C13" s="22"/>
      <c r="D13" s="22" t="s">
        <v>327</v>
      </c>
      <c r="E13" s="22"/>
      <c r="F13" s="149"/>
      <c r="G13" s="267">
        <f>SUM('2. bevételek'!G70)</f>
        <v>0</v>
      </c>
      <c r="H13" s="309">
        <f>SUM('2. bevételek'!H70)</f>
        <v>291000</v>
      </c>
      <c r="I13" s="33"/>
      <c r="J13" s="24"/>
      <c r="K13" s="22"/>
      <c r="L13" s="22"/>
    </row>
    <row r="14" spans="1:9" ht="15.75">
      <c r="A14" s="167" t="s">
        <v>95</v>
      </c>
      <c r="B14" s="205"/>
      <c r="C14" s="205" t="s">
        <v>94</v>
      </c>
      <c r="D14" s="205"/>
      <c r="E14" s="205"/>
      <c r="F14" s="213"/>
      <c r="G14" s="280">
        <f>SUM(G15:G16)</f>
        <v>11400000</v>
      </c>
      <c r="H14" s="314">
        <f>SUM(H15:H16)</f>
        <v>22883000</v>
      </c>
      <c r="I14" s="46"/>
    </row>
    <row r="15" spans="1:9" ht="15.75">
      <c r="A15" s="143"/>
      <c r="B15" s="22" t="s">
        <v>96</v>
      </c>
      <c r="C15" s="22"/>
      <c r="D15" s="22" t="s">
        <v>97</v>
      </c>
      <c r="E15" s="22"/>
      <c r="F15" s="149"/>
      <c r="G15" s="268">
        <f>SUM('2. bevételek'!G28)</f>
        <v>9500000</v>
      </c>
      <c r="H15" s="308">
        <f>SUM('2. bevételek'!H28)</f>
        <v>20247000</v>
      </c>
      <c r="I15" s="46"/>
    </row>
    <row r="16" spans="1:9" ht="15.75">
      <c r="A16" s="139"/>
      <c r="B16" s="22" t="s">
        <v>98</v>
      </c>
      <c r="C16" s="22"/>
      <c r="D16" s="22" t="s">
        <v>99</v>
      </c>
      <c r="E16" s="22"/>
      <c r="F16" s="149"/>
      <c r="G16" s="268">
        <f>SUM('2. bevételek'!G31)</f>
        <v>1900000</v>
      </c>
      <c r="H16" s="308">
        <f>SUM('2. bevételek'!H31)</f>
        <v>2636000</v>
      </c>
      <c r="I16" s="46"/>
    </row>
    <row r="17" spans="1:9" ht="15.75">
      <c r="A17" s="167" t="s">
        <v>109</v>
      </c>
      <c r="B17" s="205"/>
      <c r="C17" s="205" t="s">
        <v>110</v>
      </c>
      <c r="D17" s="205"/>
      <c r="E17" s="205"/>
      <c r="F17" s="213"/>
      <c r="G17" s="280">
        <f>SUM(G18:G22)</f>
        <v>2056000</v>
      </c>
      <c r="H17" s="314">
        <f>SUM(H18:H22)</f>
        <v>3657000</v>
      </c>
      <c r="I17" s="46"/>
    </row>
    <row r="18" spans="1:9" ht="15.75">
      <c r="A18" s="139"/>
      <c r="B18" s="30"/>
      <c r="C18" s="22" t="s">
        <v>216</v>
      </c>
      <c r="D18" s="22" t="s">
        <v>217</v>
      </c>
      <c r="E18" s="22"/>
      <c r="F18" s="149"/>
      <c r="G18" s="268">
        <f>SUM('2. bevételek'!G44+'2. bevételek'!G94+'2. bevételek'!G99)</f>
        <v>1326000</v>
      </c>
      <c r="H18" s="308">
        <f>SUM('2. bevételek'!H44+'2. bevételek'!H94+'2. bevételek'!H99+'2. bevételek'!H12)</f>
        <v>2833000</v>
      </c>
      <c r="I18" s="46"/>
    </row>
    <row r="19" spans="1:9" ht="15.75">
      <c r="A19" s="143"/>
      <c r="B19" s="22"/>
      <c r="C19" s="22" t="s">
        <v>200</v>
      </c>
      <c r="D19" s="22" t="s">
        <v>201</v>
      </c>
      <c r="E19" s="22"/>
      <c r="F19" s="149"/>
      <c r="G19" s="268">
        <f>SUM('2. bevételek'!G46)</f>
        <v>200000</v>
      </c>
      <c r="H19" s="308">
        <f>SUM('2. bevételek'!H46)</f>
        <v>258000</v>
      </c>
      <c r="I19" s="150"/>
    </row>
    <row r="20" spans="1:10" ht="15.75">
      <c r="A20" s="143"/>
      <c r="B20" s="22"/>
      <c r="C20" s="22" t="s">
        <v>111</v>
      </c>
      <c r="D20" s="22" t="s">
        <v>112</v>
      </c>
      <c r="E20" s="22"/>
      <c r="F20" s="149"/>
      <c r="G20" s="267">
        <f>SUM('2. bevételek'!G84)</f>
        <v>450000</v>
      </c>
      <c r="H20" s="309">
        <f>SUM('2. bevételek'!H84)</f>
        <v>501000</v>
      </c>
      <c r="I20" s="150"/>
      <c r="J20" s="24"/>
    </row>
    <row r="21" spans="1:9" ht="15.75">
      <c r="A21" s="143"/>
      <c r="B21" s="22"/>
      <c r="C21" s="22" t="s">
        <v>113</v>
      </c>
      <c r="D21" s="22" t="s">
        <v>16</v>
      </c>
      <c r="E21" s="22"/>
      <c r="F21" s="149"/>
      <c r="G21" s="267">
        <f>SUM('2. bevételek'!G13+'2. bevételek'!G86)</f>
        <v>80000</v>
      </c>
      <c r="H21" s="309">
        <f>SUM('2. bevételek'!H13+'2. bevételek'!H86)</f>
        <v>64000</v>
      </c>
      <c r="I21" s="46"/>
    </row>
    <row r="22" spans="1:9" ht="15.75">
      <c r="A22" s="143"/>
      <c r="B22" s="22"/>
      <c r="C22" s="22" t="s">
        <v>323</v>
      </c>
      <c r="D22" s="22" t="s">
        <v>329</v>
      </c>
      <c r="E22" s="22"/>
      <c r="F22" s="149"/>
      <c r="G22" s="267">
        <f>SUM('2. bevételek'!G14)</f>
        <v>0</v>
      </c>
      <c r="H22" s="309">
        <f>SUM('2. bevételek'!H14)</f>
        <v>1000</v>
      </c>
      <c r="I22" s="46"/>
    </row>
    <row r="23" spans="1:9" ht="15.75">
      <c r="A23" s="167" t="s">
        <v>115</v>
      </c>
      <c r="B23" s="205"/>
      <c r="C23" s="205" t="s">
        <v>116</v>
      </c>
      <c r="D23" s="205"/>
      <c r="E23" s="205"/>
      <c r="F23" s="213"/>
      <c r="G23" s="280">
        <f>SUM(G24:G24)</f>
        <v>15000000</v>
      </c>
      <c r="H23" s="314">
        <f>SUM(H24:H24)</f>
        <v>2633000</v>
      </c>
      <c r="I23" s="46"/>
    </row>
    <row r="24" spans="1:9" ht="15.75">
      <c r="A24" s="143"/>
      <c r="B24" s="22" t="s">
        <v>117</v>
      </c>
      <c r="C24" s="22"/>
      <c r="D24" s="22" t="s">
        <v>118</v>
      </c>
      <c r="E24" s="22"/>
      <c r="F24" s="149"/>
      <c r="G24" s="267">
        <f>SUM('2. bevételek'!G16)</f>
        <v>15000000</v>
      </c>
      <c r="H24" s="309">
        <f>SUM('2. bevételek'!H16)</f>
        <v>2633000</v>
      </c>
      <c r="I24" s="46"/>
    </row>
    <row r="25" spans="1:9" ht="15.75">
      <c r="A25" s="167" t="s">
        <v>119</v>
      </c>
      <c r="B25" s="205"/>
      <c r="C25" s="205" t="s">
        <v>120</v>
      </c>
      <c r="D25" s="205"/>
      <c r="E25" s="205"/>
      <c r="F25" s="213"/>
      <c r="G25" s="280">
        <f>SUM(G26:G26)</f>
        <v>0</v>
      </c>
      <c r="H25" s="314">
        <f>SUM(H26:H26)</f>
        <v>53000</v>
      </c>
      <c r="I25" s="46"/>
    </row>
    <row r="26" spans="1:9" ht="15.75">
      <c r="A26" s="143"/>
      <c r="B26" s="22" t="s">
        <v>311</v>
      </c>
      <c r="C26" s="22"/>
      <c r="D26" s="22" t="s">
        <v>121</v>
      </c>
      <c r="E26" s="22"/>
      <c r="F26" s="149"/>
      <c r="G26" s="267">
        <f>SUM('2. bevételek'!G18)</f>
        <v>0</v>
      </c>
      <c r="H26" s="309">
        <f>SUM('2. bevételek'!H18)</f>
        <v>53000</v>
      </c>
      <c r="I26" s="46"/>
    </row>
    <row r="27" spans="1:9" ht="15.75">
      <c r="A27" s="167" t="s">
        <v>122</v>
      </c>
      <c r="B27" s="205"/>
      <c r="C27" s="205" t="s">
        <v>123</v>
      </c>
      <c r="D27" s="205"/>
      <c r="E27" s="205"/>
      <c r="F27" s="213"/>
      <c r="G27" s="280">
        <f>SUM(G28)</f>
        <v>0</v>
      </c>
      <c r="H27" s="314">
        <f>SUM(H28)</f>
        <v>300000</v>
      </c>
      <c r="I27" s="46"/>
    </row>
    <row r="28" spans="1:9" ht="15.75">
      <c r="A28" s="143"/>
      <c r="B28" s="22" t="s">
        <v>157</v>
      </c>
      <c r="C28" s="22"/>
      <c r="D28" s="22" t="s">
        <v>158</v>
      </c>
      <c r="E28" s="22"/>
      <c r="F28" s="149"/>
      <c r="G28" s="267">
        <v>0</v>
      </c>
      <c r="H28" s="309">
        <f>SUM('2. bevételek'!H101)</f>
        <v>300000</v>
      </c>
      <c r="I28" s="46"/>
    </row>
    <row r="29" spans="1:9" ht="15.75">
      <c r="A29" s="167" t="s">
        <v>124</v>
      </c>
      <c r="B29" s="205"/>
      <c r="C29" s="205" t="s">
        <v>125</v>
      </c>
      <c r="D29" s="205"/>
      <c r="E29" s="205"/>
      <c r="F29" s="213"/>
      <c r="G29" s="280">
        <f>SUM(G30)</f>
        <v>11191788</v>
      </c>
      <c r="H29" s="314">
        <f>SUM(H30)</f>
        <v>11191788</v>
      </c>
      <c r="I29" s="46"/>
    </row>
    <row r="30" spans="1:9" ht="15.75">
      <c r="A30" s="143"/>
      <c r="B30" s="22" t="s">
        <v>126</v>
      </c>
      <c r="C30" s="22"/>
      <c r="D30" s="22" t="s">
        <v>127</v>
      </c>
      <c r="E30" s="22"/>
      <c r="F30" s="149"/>
      <c r="G30" s="267">
        <f>SUM('2. bevételek'!G22+'2. bevételek'!G73)</f>
        <v>11191788</v>
      </c>
      <c r="H30" s="309">
        <f>SUM('2. bevételek'!H22+'2. bevételek'!H73)</f>
        <v>11191788</v>
      </c>
      <c r="I30" s="46"/>
    </row>
    <row r="31" spans="1:9" ht="15.75">
      <c r="A31" s="143"/>
      <c r="B31" s="22"/>
      <c r="C31" s="22"/>
      <c r="D31" s="22"/>
      <c r="E31" s="22"/>
      <c r="F31" s="149"/>
      <c r="G31" s="267"/>
      <c r="H31" s="315"/>
      <c r="I31" s="46"/>
    </row>
    <row r="32" spans="1:9" ht="16.5" thickBot="1">
      <c r="A32" s="155" t="s">
        <v>159</v>
      </c>
      <c r="B32" s="210"/>
      <c r="C32" s="210"/>
      <c r="D32" s="210"/>
      <c r="E32" s="210"/>
      <c r="F32" s="214"/>
      <c r="G32" s="278">
        <f>SUM(G9+G14+G17+G23+G25+G27+G29+G12)</f>
        <v>51220700</v>
      </c>
      <c r="H32" s="316">
        <f>SUM(H9+H14+H17+H23+H25+H27+H29+H12)</f>
        <v>59059200</v>
      </c>
      <c r="I32" s="46"/>
    </row>
    <row r="33" spans="1:9" ht="15.75">
      <c r="A33" s="8"/>
      <c r="G33" s="61"/>
      <c r="I33" s="46"/>
    </row>
    <row r="34" ht="15.75">
      <c r="I34" s="46"/>
    </row>
    <row r="35" spans="1:10" ht="15.75">
      <c r="A35" s="8"/>
      <c r="B35" s="6"/>
      <c r="C35" s="6"/>
      <c r="D35" s="6"/>
      <c r="E35" s="7"/>
      <c r="F35" s="7"/>
      <c r="G35" s="40"/>
      <c r="J35" s="2"/>
    </row>
    <row r="36" spans="1:9" ht="15.75">
      <c r="A36" s="9"/>
      <c r="B36" s="9"/>
      <c r="C36" s="9"/>
      <c r="D36" s="9"/>
      <c r="E36" s="9"/>
      <c r="F36" s="9"/>
      <c r="G36" s="61"/>
      <c r="I36" s="46"/>
    </row>
    <row r="37" ht="15.75">
      <c r="I37" s="46"/>
    </row>
    <row r="38" ht="15.75">
      <c r="I38" s="46"/>
    </row>
    <row r="39" ht="15.75">
      <c r="I39" s="46"/>
    </row>
    <row r="40" spans="1:9" ht="15.75">
      <c r="A40" s="9"/>
      <c r="B40" s="9"/>
      <c r="C40" s="9"/>
      <c r="D40" s="9"/>
      <c r="E40" s="9"/>
      <c r="F40" s="9"/>
      <c r="G40" s="61"/>
      <c r="I40" s="46"/>
    </row>
    <row r="41" ht="15.75">
      <c r="I41" s="46"/>
    </row>
    <row r="42" ht="15.75">
      <c r="I42" s="46"/>
    </row>
    <row r="43" ht="15.75">
      <c r="I43" s="46"/>
    </row>
    <row r="44" spans="1:9" ht="15.75">
      <c r="A44" s="8"/>
      <c r="G44" s="61"/>
      <c r="I44" s="46"/>
    </row>
    <row r="45" spans="1:12" ht="22.5" customHeight="1">
      <c r="A45" s="9"/>
      <c r="B45" s="9"/>
      <c r="C45" s="9"/>
      <c r="D45" s="9"/>
      <c r="G45" s="61"/>
      <c r="I45" s="43"/>
      <c r="J45" s="44"/>
      <c r="K45" s="22"/>
      <c r="L45" s="22"/>
    </row>
    <row r="46" spans="9:12" ht="15.75">
      <c r="I46" s="33"/>
      <c r="J46" s="24"/>
      <c r="K46" s="22"/>
      <c r="L46" s="22"/>
    </row>
    <row r="47" spans="3:10" s="9" customFormat="1" ht="15.75">
      <c r="C47" s="2"/>
      <c r="D47" s="2"/>
      <c r="E47" s="2"/>
      <c r="F47" s="2"/>
      <c r="G47" s="2"/>
      <c r="J47" s="63"/>
    </row>
    <row r="48" spans="3:10" s="9" customFormat="1" ht="15.75">
      <c r="C48" s="2"/>
      <c r="D48" s="2"/>
      <c r="E48" s="2"/>
      <c r="F48" s="2"/>
      <c r="G48" s="46"/>
      <c r="J48" s="63"/>
    </row>
    <row r="49" spans="3:10" s="9" customFormat="1" ht="15.75">
      <c r="C49" s="2"/>
      <c r="D49" s="2"/>
      <c r="E49" s="64"/>
      <c r="F49" s="2"/>
      <c r="G49" s="2"/>
      <c r="J49" s="63"/>
    </row>
    <row r="50" spans="3:10" s="9" customFormat="1" ht="15.75">
      <c r="C50" s="2"/>
      <c r="D50" s="2"/>
      <c r="E50" s="64"/>
      <c r="F50" s="2"/>
      <c r="G50" s="2"/>
      <c r="J50" s="63"/>
    </row>
    <row r="51" spans="3:10" s="9" customFormat="1" ht="15.75">
      <c r="C51" s="2"/>
      <c r="D51" s="2"/>
      <c r="E51" s="64"/>
      <c r="F51" s="2"/>
      <c r="G51" s="2"/>
      <c r="J51" s="63"/>
    </row>
    <row r="52" spans="3:10" s="9" customFormat="1" ht="15.75">
      <c r="C52" s="2"/>
      <c r="D52" s="2"/>
      <c r="E52" s="64"/>
      <c r="F52" s="2"/>
      <c r="G52" s="2"/>
      <c r="J52" s="63"/>
    </row>
    <row r="53" spans="3:10" s="9" customFormat="1" ht="15.75">
      <c r="C53" s="2"/>
      <c r="D53" s="2"/>
      <c r="E53" s="64"/>
      <c r="F53" s="2"/>
      <c r="G53" s="2"/>
      <c r="J53" s="63"/>
    </row>
    <row r="54" spans="3:10" s="9" customFormat="1" ht="15.75">
      <c r="C54" s="2"/>
      <c r="D54" s="2"/>
      <c r="E54" s="2"/>
      <c r="F54" s="2"/>
      <c r="G54" s="2"/>
      <c r="J54" s="63"/>
    </row>
    <row r="55" ht="15.75">
      <c r="I55" s="46"/>
    </row>
    <row r="56" spans="4:9" ht="15.75" customHeight="1">
      <c r="D56" s="18"/>
      <c r="I56" s="46"/>
    </row>
    <row r="57" spans="4:9" ht="15.75" customHeight="1">
      <c r="D57" s="18"/>
      <c r="I57" s="46"/>
    </row>
    <row r="58" spans="4:9" ht="15.75" customHeight="1">
      <c r="D58" s="18"/>
      <c r="I58" s="46"/>
    </row>
    <row r="59" ht="15.75">
      <c r="I59" s="46"/>
    </row>
    <row r="60" ht="15.75">
      <c r="I60" s="46"/>
    </row>
    <row r="61" ht="15.75">
      <c r="I61" s="46"/>
    </row>
    <row r="62" ht="15.75">
      <c r="I62" s="46"/>
    </row>
    <row r="63" ht="15.75">
      <c r="I63" s="46"/>
    </row>
    <row r="64" ht="15.75">
      <c r="I64" s="46"/>
    </row>
    <row r="65" ht="15.75">
      <c r="I65" s="46"/>
    </row>
    <row r="66" spans="6:9" ht="15.75">
      <c r="F66" s="65"/>
      <c r="I66" s="46"/>
    </row>
    <row r="67" ht="15.75">
      <c r="I67" s="46"/>
    </row>
    <row r="68" ht="15.75">
      <c r="I68" s="46"/>
    </row>
    <row r="69" ht="15.75">
      <c r="I69" s="46"/>
    </row>
    <row r="70" spans="1:7" s="9" customFormat="1" ht="15.75">
      <c r="A70" s="8"/>
      <c r="B70" s="4"/>
      <c r="C70" s="4"/>
      <c r="D70" s="4"/>
      <c r="E70" s="4"/>
      <c r="F70" s="4"/>
      <c r="G70" s="54"/>
    </row>
    <row r="71" spans="1:9" ht="15.75">
      <c r="A71" s="9"/>
      <c r="B71" s="9"/>
      <c r="C71" s="9"/>
      <c r="D71" s="9"/>
      <c r="E71" s="9"/>
      <c r="F71" s="9"/>
      <c r="G71" s="61"/>
      <c r="I71" s="46"/>
    </row>
    <row r="72" ht="15.75">
      <c r="I72" s="46"/>
    </row>
    <row r="73" ht="15.75">
      <c r="I73" s="46"/>
    </row>
    <row r="74" ht="15.75">
      <c r="I74" s="46"/>
    </row>
    <row r="75" ht="15.75">
      <c r="I75" s="46"/>
    </row>
    <row r="76" spans="1:10" ht="15.75">
      <c r="A76" s="8"/>
      <c r="B76" s="4"/>
      <c r="C76" s="6"/>
      <c r="D76" s="6"/>
      <c r="E76" s="6"/>
      <c r="F76" s="6"/>
      <c r="G76" s="54"/>
      <c r="J76" s="2"/>
    </row>
    <row r="77" spans="1:9" ht="15.75">
      <c r="A77" s="9"/>
      <c r="B77" s="9"/>
      <c r="C77" s="9"/>
      <c r="D77" s="9"/>
      <c r="E77" s="9"/>
      <c r="F77" s="9"/>
      <c r="G77" s="61"/>
      <c r="I77" s="46"/>
    </row>
    <row r="78" ht="15.75">
      <c r="I78" s="46"/>
    </row>
    <row r="79" ht="15.75">
      <c r="I79" s="46"/>
    </row>
    <row r="80" ht="15.75">
      <c r="I80" s="46"/>
    </row>
    <row r="81" spans="1:10" ht="14.25" customHeight="1">
      <c r="A81" s="8"/>
      <c r="B81" s="4"/>
      <c r="C81" s="6"/>
      <c r="D81" s="6"/>
      <c r="E81" s="6"/>
      <c r="F81" s="6"/>
      <c r="G81" s="54"/>
      <c r="J81" s="2"/>
    </row>
    <row r="82" spans="1:9" ht="15.75">
      <c r="A82" s="9"/>
      <c r="B82" s="9"/>
      <c r="C82" s="9"/>
      <c r="D82" s="9"/>
      <c r="E82" s="9"/>
      <c r="F82" s="9"/>
      <c r="G82" s="61"/>
      <c r="I82" s="46"/>
    </row>
    <row r="83" ht="15.75">
      <c r="I83" s="46"/>
    </row>
    <row r="84" ht="15.75">
      <c r="I84" s="46"/>
    </row>
    <row r="85" ht="15.75">
      <c r="I85" s="46"/>
    </row>
    <row r="86" ht="15.75">
      <c r="I86" s="46"/>
    </row>
    <row r="87" ht="15.75">
      <c r="I87" s="46"/>
    </row>
    <row r="88" spans="1:10" ht="15.75">
      <c r="A88" s="8"/>
      <c r="B88" s="4"/>
      <c r="C88" s="6"/>
      <c r="D88" s="6"/>
      <c r="E88" s="6"/>
      <c r="F88" s="6"/>
      <c r="G88" s="54"/>
      <c r="J88" s="2"/>
    </row>
    <row r="89" spans="1:10" ht="15.75">
      <c r="A89" s="8"/>
      <c r="B89" s="4"/>
      <c r="C89" s="6"/>
      <c r="D89" s="6"/>
      <c r="E89" s="6"/>
      <c r="F89" s="6"/>
      <c r="G89" s="54"/>
      <c r="J89" s="2"/>
    </row>
    <row r="90" spans="1:10" ht="15.75">
      <c r="A90" s="8"/>
      <c r="B90" s="4"/>
      <c r="C90" s="6"/>
      <c r="D90" s="6"/>
      <c r="E90" s="6"/>
      <c r="F90" s="6"/>
      <c r="G90" s="54"/>
      <c r="J90" s="2"/>
    </row>
    <row r="91" spans="1:10" ht="15.75">
      <c r="A91" s="8"/>
      <c r="B91" s="4"/>
      <c r="C91" s="6"/>
      <c r="D91" s="6"/>
      <c r="E91" s="6"/>
      <c r="F91" s="6"/>
      <c r="G91" s="54"/>
      <c r="J91" s="2"/>
    </row>
    <row r="92" spans="1:10" ht="15.75">
      <c r="A92" s="8"/>
      <c r="B92" s="4"/>
      <c r="C92" s="6"/>
      <c r="D92" s="6"/>
      <c r="E92" s="6"/>
      <c r="F92" s="6"/>
      <c r="G92" s="54"/>
      <c r="J92" s="2"/>
    </row>
    <row r="93" spans="1:10" ht="15.75">
      <c r="A93" s="8"/>
      <c r="B93" s="4"/>
      <c r="C93" s="6"/>
      <c r="D93" s="6"/>
      <c r="E93" s="6"/>
      <c r="F93" s="6"/>
      <c r="G93" s="54"/>
      <c r="J93" s="2"/>
    </row>
    <row r="94" spans="1:10" ht="15.75">
      <c r="A94" s="8"/>
      <c r="B94" s="4"/>
      <c r="C94" s="6"/>
      <c r="D94" s="6"/>
      <c r="E94" s="6"/>
      <c r="F94" s="6"/>
      <c r="G94" s="54"/>
      <c r="J94" s="2"/>
    </row>
    <row r="95" spans="1:10" ht="15.75">
      <c r="A95" s="8"/>
      <c r="B95" s="4"/>
      <c r="C95" s="6"/>
      <c r="D95" s="6"/>
      <c r="E95" s="6"/>
      <c r="F95" s="6"/>
      <c r="G95" s="54"/>
      <c r="J95" s="2"/>
    </row>
    <row r="96" spans="1:10" ht="15.75">
      <c r="A96" s="8"/>
      <c r="B96" s="4"/>
      <c r="C96" s="6"/>
      <c r="D96" s="6"/>
      <c r="E96" s="6"/>
      <c r="F96" s="6"/>
      <c r="G96" s="54"/>
      <c r="J96" s="2"/>
    </row>
    <row r="97" spans="1:10" ht="15.75">
      <c r="A97" s="8"/>
      <c r="B97" s="4"/>
      <c r="C97" s="6"/>
      <c r="D97" s="6"/>
      <c r="E97" s="6"/>
      <c r="F97" s="6"/>
      <c r="G97" s="54"/>
      <c r="J97" s="2"/>
    </row>
    <row r="98" spans="1:10" ht="15.75">
      <c r="A98" s="8"/>
      <c r="B98" s="4"/>
      <c r="C98" s="6"/>
      <c r="D98" s="6"/>
      <c r="E98" s="6"/>
      <c r="F98" s="6"/>
      <c r="G98" s="54"/>
      <c r="J98" s="2"/>
    </row>
    <row r="99" ht="15.75">
      <c r="I99" s="46"/>
    </row>
    <row r="100" ht="15.75">
      <c r="I100" s="46"/>
    </row>
    <row r="101" ht="15.75">
      <c r="I101" s="46"/>
    </row>
    <row r="102" ht="15.75">
      <c r="I102" s="46"/>
    </row>
    <row r="103" ht="15.75">
      <c r="I103" s="46"/>
    </row>
    <row r="104" spans="1:8" s="22" customFormat="1" ht="15.75">
      <c r="A104" s="48"/>
      <c r="B104" s="48"/>
      <c r="C104" s="48"/>
      <c r="D104" s="48"/>
      <c r="E104" s="48"/>
      <c r="F104" s="48"/>
      <c r="G104" s="57"/>
      <c r="H104" s="21"/>
    </row>
    <row r="105" spans="9:12" ht="15.75">
      <c r="I105" s="43"/>
      <c r="J105" s="44"/>
      <c r="K105" s="22"/>
      <c r="L105" s="22"/>
    </row>
    <row r="106" spans="1:12" ht="22.5" customHeight="1">
      <c r="A106" s="9"/>
      <c r="B106" s="9"/>
      <c r="C106" s="9"/>
      <c r="D106" s="9"/>
      <c r="G106" s="9"/>
      <c r="I106" s="43"/>
      <c r="J106" s="44"/>
      <c r="K106" s="22"/>
      <c r="L106" s="22"/>
    </row>
    <row r="107" spans="9:12" ht="15.75">
      <c r="I107" s="33"/>
      <c r="J107" s="24"/>
      <c r="K107" s="22"/>
      <c r="L107" s="22"/>
    </row>
    <row r="108" spans="3:10" s="9" customFormat="1" ht="15.75">
      <c r="C108" s="2"/>
      <c r="D108" s="2"/>
      <c r="E108" s="2"/>
      <c r="F108" s="2"/>
      <c r="G108" s="2"/>
      <c r="J108" s="63"/>
    </row>
    <row r="109" spans="3:10" s="9" customFormat="1" ht="15.75">
      <c r="C109" s="2"/>
      <c r="D109" s="2"/>
      <c r="E109" s="2"/>
      <c r="F109" s="2"/>
      <c r="G109" s="2"/>
      <c r="J109" s="63"/>
    </row>
    <row r="110" spans="3:10" s="9" customFormat="1" ht="15.75">
      <c r="C110" s="2"/>
      <c r="D110" s="2"/>
      <c r="E110" s="2"/>
      <c r="F110" s="2"/>
      <c r="G110" s="2"/>
      <c r="J110" s="63"/>
    </row>
    <row r="111" ht="15.75">
      <c r="I111" s="46"/>
    </row>
    <row r="112" spans="4:9" ht="15.75" customHeight="1">
      <c r="D112" s="18"/>
      <c r="I112" s="46"/>
    </row>
    <row r="113" ht="15.75">
      <c r="I113" s="46"/>
    </row>
    <row r="114" ht="15.75">
      <c r="I114" s="46"/>
    </row>
    <row r="115" ht="15.75">
      <c r="I115" s="46"/>
    </row>
    <row r="116" ht="15.75">
      <c r="I116" s="46"/>
    </row>
    <row r="117" spans="5:9" ht="15.75">
      <c r="E117" s="65"/>
      <c r="F117" s="65"/>
      <c r="I117" s="46"/>
    </row>
    <row r="118" ht="15.75">
      <c r="I118" s="46"/>
    </row>
    <row r="119" ht="15.75">
      <c r="I119" s="46"/>
    </row>
    <row r="120" ht="15.75">
      <c r="I120" s="46"/>
    </row>
    <row r="121" spans="1:9" ht="15.75">
      <c r="A121" s="9"/>
      <c r="B121" s="9"/>
      <c r="C121" s="9"/>
      <c r="D121" s="9"/>
      <c r="E121" s="9"/>
      <c r="F121" s="9"/>
      <c r="I121" s="46"/>
    </row>
    <row r="122" ht="15.75">
      <c r="I122" s="46"/>
    </row>
    <row r="123" ht="15.75">
      <c r="I123" s="46"/>
    </row>
    <row r="124" ht="15.75">
      <c r="I124" s="46"/>
    </row>
    <row r="125" ht="15.75">
      <c r="I125" s="46"/>
    </row>
    <row r="126" ht="15.75">
      <c r="I126" s="46"/>
    </row>
    <row r="127" spans="1:9" ht="15.75">
      <c r="A127" s="9"/>
      <c r="B127" s="9"/>
      <c r="C127" s="9"/>
      <c r="D127" s="9"/>
      <c r="E127" s="9"/>
      <c r="F127" s="9"/>
      <c r="I127" s="46"/>
    </row>
    <row r="128" ht="15.75">
      <c r="I128" s="46"/>
    </row>
    <row r="129" ht="15.75">
      <c r="I129" s="46"/>
    </row>
    <row r="130" ht="15.75">
      <c r="I130" s="46"/>
    </row>
    <row r="131" ht="15.75">
      <c r="I131" s="46"/>
    </row>
    <row r="132" spans="1:9" ht="15.75">
      <c r="A132" s="9"/>
      <c r="B132" s="9"/>
      <c r="C132" s="9"/>
      <c r="D132" s="9"/>
      <c r="I132" s="46"/>
    </row>
    <row r="133" spans="1:9" ht="15.75">
      <c r="A133" s="9"/>
      <c r="I133" s="46"/>
    </row>
    <row r="134" spans="1:9" ht="15.75">
      <c r="A134" s="9"/>
      <c r="I134" s="46"/>
    </row>
    <row r="135" spans="1:9" ht="15.75">
      <c r="A135" s="9"/>
      <c r="I135" s="46"/>
    </row>
    <row r="136" spans="1:9" ht="15.75">
      <c r="A136" s="9"/>
      <c r="I136" s="46"/>
    </row>
    <row r="137" spans="1:9" ht="15.75">
      <c r="A137" s="9"/>
      <c r="I137" s="46"/>
    </row>
    <row r="138" spans="1:9" ht="15.75">
      <c r="A138" s="9"/>
      <c r="I138" s="46"/>
    </row>
    <row r="139" spans="1:9" ht="15.75">
      <c r="A139" s="9"/>
      <c r="I139" s="46"/>
    </row>
    <row r="140" ht="15.75">
      <c r="I140" s="46"/>
    </row>
    <row r="141" ht="15.75">
      <c r="I141" s="46"/>
    </row>
    <row r="142" ht="15.75">
      <c r="I142" s="46"/>
    </row>
    <row r="143" ht="15.75">
      <c r="I143" s="46"/>
    </row>
    <row r="144" spans="1:9" ht="15.75">
      <c r="A144" s="9"/>
      <c r="B144" s="9"/>
      <c r="C144" s="9"/>
      <c r="D144" s="9"/>
      <c r="E144" s="9"/>
      <c r="F144" s="9"/>
      <c r="I144" s="46"/>
    </row>
    <row r="145" ht="15.75">
      <c r="I145" s="46"/>
    </row>
    <row r="146" ht="15.75">
      <c r="I146" s="46"/>
    </row>
    <row r="147" ht="15.75">
      <c r="I147" s="46"/>
    </row>
    <row r="148" ht="15.75">
      <c r="I148" s="46"/>
    </row>
    <row r="149" ht="15.75">
      <c r="I149" s="46"/>
    </row>
    <row r="150" ht="15.75">
      <c r="I150" s="46"/>
    </row>
    <row r="151" ht="15.75">
      <c r="I151" s="46"/>
    </row>
    <row r="152" ht="15.75">
      <c r="I152" s="46"/>
    </row>
    <row r="153" ht="15.75">
      <c r="I153" s="46"/>
    </row>
    <row r="154" ht="15.75">
      <c r="I154" s="46"/>
    </row>
    <row r="155" ht="15.75">
      <c r="I155" s="46"/>
    </row>
    <row r="156" ht="15.75">
      <c r="I156" s="46"/>
    </row>
    <row r="157" ht="15.75">
      <c r="I157" s="46"/>
    </row>
    <row r="158" ht="15.75">
      <c r="I158" s="46"/>
    </row>
    <row r="159" spans="1:9" ht="15.75">
      <c r="A159" s="9"/>
      <c r="B159" s="9"/>
      <c r="C159" s="9"/>
      <c r="D159" s="9"/>
      <c r="E159" s="9"/>
      <c r="F159" s="9"/>
      <c r="I159" s="46"/>
    </row>
    <row r="160" ht="15.75">
      <c r="I160" s="46"/>
    </row>
    <row r="161" ht="15.75">
      <c r="I161" s="46"/>
    </row>
    <row r="162" ht="15.75">
      <c r="I162" s="46"/>
    </row>
    <row r="163" ht="15.75">
      <c r="I163" s="46"/>
    </row>
    <row r="164" spans="1:9" ht="15.75">
      <c r="A164" s="9"/>
      <c r="B164" s="9"/>
      <c r="C164" s="9"/>
      <c r="D164" s="9"/>
      <c r="E164" s="9"/>
      <c r="F164" s="9"/>
      <c r="I164" s="46"/>
    </row>
    <row r="165" ht="15.75">
      <c r="I165" s="46"/>
    </row>
    <row r="166" ht="15.75">
      <c r="I166" s="46"/>
    </row>
    <row r="167" ht="15.75">
      <c r="I167" s="46"/>
    </row>
    <row r="168" spans="1:9" ht="15.75">
      <c r="A168" s="9"/>
      <c r="B168" s="9"/>
      <c r="C168" s="9"/>
      <c r="D168" s="9"/>
      <c r="E168" s="9"/>
      <c r="F168" s="9"/>
      <c r="I168" s="46"/>
    </row>
    <row r="169" ht="15.75">
      <c r="I169" s="46"/>
    </row>
    <row r="170" ht="15.75">
      <c r="I170" s="46"/>
    </row>
    <row r="171" spans="1:9" ht="15.75">
      <c r="A171" s="9"/>
      <c r="B171" s="9"/>
      <c r="C171" s="9"/>
      <c r="D171" s="9"/>
      <c r="E171" s="9"/>
      <c r="F171" s="9"/>
      <c r="I171" s="46"/>
    </row>
    <row r="172" ht="15.75">
      <c r="I172" s="46"/>
    </row>
    <row r="173" ht="15.75">
      <c r="I173" s="46"/>
    </row>
    <row r="174" ht="15.75">
      <c r="I174" s="46"/>
    </row>
    <row r="175" ht="15.75">
      <c r="I175" s="46"/>
    </row>
    <row r="176" ht="15.75">
      <c r="I176" s="46"/>
    </row>
    <row r="177" ht="15.75">
      <c r="I177" s="46"/>
    </row>
    <row r="178" ht="15.75">
      <c r="I178" s="46"/>
    </row>
    <row r="179" ht="15.75">
      <c r="I179" s="46"/>
    </row>
    <row r="180" ht="15.75">
      <c r="I180" s="46"/>
    </row>
    <row r="181" ht="15.75">
      <c r="I181" s="46"/>
    </row>
    <row r="182" ht="15.75">
      <c r="I182" s="46"/>
    </row>
    <row r="183" ht="15.75">
      <c r="I183" s="46"/>
    </row>
    <row r="184" ht="15.75">
      <c r="I184" s="46"/>
    </row>
    <row r="185" ht="15.75">
      <c r="I185" s="46"/>
    </row>
    <row r="186" ht="15.75">
      <c r="I186" s="46"/>
    </row>
    <row r="187" ht="15.75">
      <c r="I187" s="46"/>
    </row>
    <row r="188" spans="5:10" s="9" customFormat="1" ht="15.75">
      <c r="E188" s="66"/>
      <c r="F188" s="66"/>
      <c r="J188" s="63"/>
    </row>
    <row r="189" spans="5:9" ht="15.75">
      <c r="E189" s="67"/>
      <c r="F189" s="67"/>
      <c r="I189" s="47"/>
    </row>
    <row r="190" spans="5:8" ht="15.75">
      <c r="E190" s="67"/>
      <c r="F190" s="67"/>
      <c r="G190" s="67"/>
      <c r="H190" s="67"/>
    </row>
    <row r="191" spans="5:6" ht="15.75">
      <c r="E191" s="67"/>
      <c r="F191" s="67"/>
    </row>
    <row r="192" spans="5:10" s="9" customFormat="1" ht="15.75">
      <c r="E192" s="66"/>
      <c r="F192" s="66"/>
      <c r="J192" s="63"/>
    </row>
    <row r="193" spans="5:6" ht="15.75">
      <c r="E193" s="67"/>
      <c r="F193" s="67"/>
    </row>
    <row r="194" spans="5:6" ht="15.75">
      <c r="E194" s="67"/>
      <c r="F194" s="67"/>
    </row>
    <row r="195" spans="5:6" ht="15.75">
      <c r="E195" s="67"/>
      <c r="F195" s="67"/>
    </row>
    <row r="196" spans="5:10" s="9" customFormat="1" ht="15.75">
      <c r="E196" s="66"/>
      <c r="F196" s="66"/>
      <c r="J196" s="62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10" s="9" customFormat="1" ht="15.75">
      <c r="E206" s="66"/>
      <c r="F206" s="66"/>
      <c r="J206" s="62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10" s="9" customFormat="1" ht="15.75">
      <c r="E217" s="66"/>
      <c r="F217" s="66"/>
      <c r="J217" s="62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10" s="9" customFormat="1" ht="15.75">
      <c r="E224" s="66"/>
      <c r="F224" s="66"/>
      <c r="J224" s="62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9" ht="15.75">
      <c r="E252" s="67"/>
      <c r="F252" s="67"/>
      <c r="I252" s="22"/>
    </row>
    <row r="253" spans="5:9" ht="15.75">
      <c r="E253" s="67"/>
      <c r="F253" s="67"/>
      <c r="I253" s="22"/>
    </row>
    <row r="254" spans="5:10" s="9" customFormat="1" ht="15.75">
      <c r="E254" s="66"/>
      <c r="F254" s="66"/>
      <c r="I254" s="30"/>
      <c r="J254" s="62"/>
    </row>
    <row r="255" spans="5:9" ht="15.75">
      <c r="E255" s="67"/>
      <c r="F255" s="67"/>
      <c r="I255" s="22"/>
    </row>
    <row r="256" spans="5:9" ht="15.75">
      <c r="E256" s="67"/>
      <c r="F256" s="67"/>
      <c r="I256" s="22"/>
    </row>
    <row r="258" spans="5:10" s="9" customFormat="1" ht="15.75">
      <c r="E258" s="66"/>
      <c r="F258" s="66"/>
      <c r="J258" s="62"/>
    </row>
    <row r="259" spans="5:6" ht="15.75">
      <c r="E259" s="67"/>
      <c r="F259" s="67"/>
    </row>
    <row r="260" spans="5:6" ht="15.75">
      <c r="E260" s="67"/>
      <c r="F260" s="67"/>
    </row>
    <row r="261" spans="5:6" ht="15.75">
      <c r="E261" s="67"/>
      <c r="F261" s="67"/>
    </row>
    <row r="262" spans="5:10" s="9" customFormat="1" ht="15.75">
      <c r="E262" s="66"/>
      <c r="F262" s="66"/>
      <c r="J262" s="62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6" ht="15.75">
      <c r="E266" s="67"/>
      <c r="F266" s="67"/>
    </row>
    <row r="267" spans="5:10" s="9" customFormat="1" ht="15.75">
      <c r="E267" s="66"/>
      <c r="F267" s="66"/>
      <c r="G267" s="66"/>
      <c r="J267" s="62"/>
    </row>
    <row r="268" spans="5:6" ht="15.75">
      <c r="E268" s="67"/>
      <c r="F268" s="67"/>
    </row>
    <row r="269" spans="5:6" ht="15.75">
      <c r="E269" s="67"/>
      <c r="F269" s="67"/>
    </row>
    <row r="270" spans="5:6" ht="15.75">
      <c r="E270" s="67"/>
      <c r="F270" s="67"/>
    </row>
    <row r="271" spans="5:10" s="9" customFormat="1" ht="15.75">
      <c r="E271" s="66"/>
      <c r="F271" s="66"/>
      <c r="G271" s="66"/>
      <c r="J271" s="62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6" ht="15.75">
      <c r="E275" s="67"/>
      <c r="F275" s="67"/>
    </row>
    <row r="276" spans="5:10" s="9" customFormat="1" ht="15.75">
      <c r="E276" s="66"/>
      <c r="F276" s="66"/>
      <c r="J276" s="62"/>
    </row>
    <row r="277" spans="5:6" ht="15.75">
      <c r="E277" s="67"/>
      <c r="F277" s="67"/>
    </row>
    <row r="278" spans="5:6" ht="15.75">
      <c r="E278" s="67"/>
      <c r="F278" s="67"/>
    </row>
    <row r="280" spans="5:6" ht="15.75">
      <c r="E280" s="67"/>
      <c r="F280" s="67"/>
    </row>
    <row r="281" spans="5:10" s="9" customFormat="1" ht="15.75">
      <c r="E281" s="66"/>
      <c r="F281" s="66"/>
      <c r="J281" s="62"/>
    </row>
    <row r="282" spans="5:6" ht="15.75">
      <c r="E282" s="67"/>
      <c r="F282" s="67"/>
    </row>
    <row r="283" spans="5:6" ht="15.75">
      <c r="E283" s="67"/>
      <c r="F283" s="67"/>
    </row>
    <row r="284" spans="5:6" ht="15.75">
      <c r="E284" s="67"/>
      <c r="F284" s="67"/>
    </row>
    <row r="285" spans="5:10" s="9" customFormat="1" ht="15.75">
      <c r="E285" s="66"/>
      <c r="F285" s="66"/>
      <c r="J285" s="62"/>
    </row>
    <row r="286" spans="5:9" ht="15.75">
      <c r="E286" s="67"/>
      <c r="F286" s="67"/>
      <c r="I286" s="45"/>
    </row>
    <row r="287" spans="5:6" ht="15.75">
      <c r="E287" s="67"/>
      <c r="F287" s="67"/>
    </row>
    <row r="290" spans="5:6" ht="23.25" customHeight="1">
      <c r="E290" s="68"/>
      <c r="F290" s="68"/>
    </row>
  </sheetData>
  <sheetProtection/>
  <mergeCells count="4">
    <mergeCell ref="A4:H4"/>
    <mergeCell ref="A5:H5"/>
    <mergeCell ref="F2:H2"/>
    <mergeCell ref="B1:H1"/>
  </mergeCells>
  <printOptions gridLines="1" headings="1"/>
  <pageMargins left="0.25" right="0.25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30" t="s">
        <v>344</v>
      </c>
      <c r="B1" s="330"/>
      <c r="C1" s="330"/>
      <c r="D1" s="330"/>
      <c r="E1" s="330"/>
    </row>
    <row r="2" spans="1:5" ht="15.75">
      <c r="A2" s="70"/>
      <c r="B2" s="321" t="s">
        <v>335</v>
      </c>
      <c r="C2" s="321"/>
      <c r="D2" s="321"/>
      <c r="E2" s="321"/>
    </row>
    <row r="3" spans="1:5" ht="15.75">
      <c r="A3" s="124"/>
      <c r="B3" s="124"/>
      <c r="C3" s="124"/>
      <c r="D3" s="124"/>
      <c r="E3" s="124"/>
    </row>
    <row r="4" spans="1:5" ht="15.75">
      <c r="A4" s="341" t="s">
        <v>193</v>
      </c>
      <c r="B4" s="341"/>
      <c r="C4" s="341"/>
      <c r="D4" s="341"/>
      <c r="E4" s="341"/>
    </row>
    <row r="5" spans="1:5" ht="15.75">
      <c r="A5" s="341" t="s">
        <v>277</v>
      </c>
      <c r="B5" s="341"/>
      <c r="C5" s="341"/>
      <c r="D5" s="341"/>
      <c r="E5" s="341"/>
    </row>
    <row r="6" spans="1:5" ht="15.75">
      <c r="A6" s="1"/>
      <c r="B6" s="1"/>
      <c r="C6" s="1"/>
      <c r="D6" s="1"/>
      <c r="E6" s="1"/>
    </row>
    <row r="7" spans="1:5" ht="49.5" customHeight="1">
      <c r="A7" s="77" t="s">
        <v>179</v>
      </c>
      <c r="B7" s="78" t="s">
        <v>180</v>
      </c>
      <c r="C7" s="78" t="s">
        <v>181</v>
      </c>
      <c r="D7" s="78" t="s">
        <v>209</v>
      </c>
      <c r="E7" s="78" t="s">
        <v>182</v>
      </c>
    </row>
    <row r="8" spans="1:5" ht="15.75">
      <c r="A8" s="1"/>
      <c r="B8" s="79"/>
      <c r="C8" s="79"/>
      <c r="D8" s="79"/>
      <c r="E8" s="79"/>
    </row>
    <row r="9" spans="1:5" ht="15.75">
      <c r="A9" s="5" t="s">
        <v>20</v>
      </c>
      <c r="B9" s="83">
        <f>'2. bevételek'!H11+'2. bevételek'!H17</f>
        <v>123000</v>
      </c>
      <c r="C9" s="79">
        <f>'2. bevételek'!H15</f>
        <v>2633000</v>
      </c>
      <c r="D9" s="79">
        <v>0</v>
      </c>
      <c r="E9" s="79">
        <f aca="true" t="shared" si="0" ref="E9:E18">SUM(B9:D9)</f>
        <v>2756000</v>
      </c>
    </row>
    <row r="10" spans="1:5" ht="15.75">
      <c r="A10" s="2" t="s">
        <v>160</v>
      </c>
      <c r="B10" s="83">
        <f>'2. bevételek'!H20</f>
        <v>9691788</v>
      </c>
      <c r="C10" s="79">
        <v>0</v>
      </c>
      <c r="D10" s="79">
        <v>0</v>
      </c>
      <c r="E10" s="79">
        <f t="shared" si="0"/>
        <v>9691788</v>
      </c>
    </row>
    <row r="11" spans="1:5" ht="15.75">
      <c r="A11" s="143" t="s">
        <v>295</v>
      </c>
      <c r="B11" s="83">
        <f>'2. bevételek'!H26</f>
        <v>22883000</v>
      </c>
      <c r="C11" s="79">
        <v>0</v>
      </c>
      <c r="D11" s="79">
        <v>0</v>
      </c>
      <c r="E11" s="79">
        <f t="shared" si="0"/>
        <v>22883000</v>
      </c>
    </row>
    <row r="12" spans="1:5" ht="15.75">
      <c r="A12" s="5" t="s">
        <v>238</v>
      </c>
      <c r="B12" s="83">
        <f>'2. bevételek'!H42</f>
        <v>2491000</v>
      </c>
      <c r="C12" s="79">
        <v>0</v>
      </c>
      <c r="D12" s="79">
        <v>0</v>
      </c>
      <c r="E12" s="79">
        <f t="shared" si="0"/>
        <v>2491000</v>
      </c>
    </row>
    <row r="13" spans="1:5" ht="15.75">
      <c r="A13" s="5" t="s">
        <v>147</v>
      </c>
      <c r="B13" s="83">
        <f>'2. bevételek'!H48</f>
        <v>16353012</v>
      </c>
      <c r="C13" s="79">
        <v>0</v>
      </c>
      <c r="D13" s="79">
        <v>0</v>
      </c>
      <c r="E13" s="79">
        <f t="shared" si="0"/>
        <v>16353012</v>
      </c>
    </row>
    <row r="14" spans="1:5" ht="15.75">
      <c r="A14" s="5" t="s">
        <v>136</v>
      </c>
      <c r="B14" s="83">
        <v>0</v>
      </c>
      <c r="C14" s="79">
        <f>'2. bevételek'!H82</f>
        <v>511000</v>
      </c>
      <c r="D14" s="79">
        <v>0</v>
      </c>
      <c r="E14" s="79">
        <f t="shared" si="0"/>
        <v>511000</v>
      </c>
    </row>
    <row r="15" spans="1:5" ht="15.75">
      <c r="A15" s="5" t="s">
        <v>161</v>
      </c>
      <c r="B15" s="83">
        <f>'2. bevételek'!H88</f>
        <v>2816400</v>
      </c>
      <c r="C15" s="79">
        <v>0</v>
      </c>
      <c r="D15" s="79">
        <v>0</v>
      </c>
      <c r="E15" s="79">
        <f t="shared" si="0"/>
        <v>2816400</v>
      </c>
    </row>
    <row r="16" spans="1:5" ht="15.75">
      <c r="A16" s="143" t="s">
        <v>137</v>
      </c>
      <c r="B16" s="83">
        <f>'2. bevételek'!H92</f>
        <v>135000</v>
      </c>
      <c r="C16" s="79">
        <v>0</v>
      </c>
      <c r="D16" s="79">
        <v>0</v>
      </c>
      <c r="E16" s="79">
        <f t="shared" si="0"/>
        <v>135000</v>
      </c>
    </row>
    <row r="17" spans="1:5" ht="15.75">
      <c r="A17" s="143" t="s">
        <v>330</v>
      </c>
      <c r="B17" s="83">
        <f>SUM('2. bevételek'!H77)</f>
        <v>672000</v>
      </c>
      <c r="C17" s="79">
        <v>0</v>
      </c>
      <c r="D17" s="79">
        <v>0</v>
      </c>
      <c r="E17" s="79">
        <f t="shared" si="0"/>
        <v>672000</v>
      </c>
    </row>
    <row r="18" spans="1:5" ht="15.75">
      <c r="A18" s="22" t="s">
        <v>134</v>
      </c>
      <c r="B18" s="83">
        <f>'2. bevételek'!H97</f>
        <v>750000</v>
      </c>
      <c r="C18" s="79">
        <v>0</v>
      </c>
      <c r="D18" s="79">
        <v>0</v>
      </c>
      <c r="E18" s="79">
        <f t="shared" si="0"/>
        <v>750000</v>
      </c>
    </row>
    <row r="19" spans="1:5" ht="15.75">
      <c r="A19" s="61" t="s">
        <v>183</v>
      </c>
      <c r="B19" s="80">
        <f>SUM(B9:B18)</f>
        <v>55915200</v>
      </c>
      <c r="C19" s="80">
        <f>SUM(C9:C18)</f>
        <v>3144000</v>
      </c>
      <c r="D19" s="80">
        <f>SUM(D9:D18)</f>
        <v>0</v>
      </c>
      <c r="E19" s="80">
        <f>SUM(E9:E18)</f>
        <v>59059200</v>
      </c>
    </row>
    <row r="20" spans="1:15" s="22" customFormat="1" ht="15.75">
      <c r="A20" s="48"/>
      <c r="B20" s="48"/>
      <c r="C20" s="48"/>
      <c r="D20" s="48"/>
      <c r="E20" s="48"/>
      <c r="F20" s="48"/>
      <c r="G20" s="57"/>
      <c r="H20" s="48"/>
      <c r="I20" s="48"/>
      <c r="J20" s="48"/>
      <c r="K20" s="50"/>
      <c r="L20" s="21"/>
      <c r="M20" s="21"/>
      <c r="N20" s="21"/>
      <c r="O20" s="55"/>
    </row>
    <row r="21" spans="1:17" s="2" customFormat="1" ht="15.75">
      <c r="A21" s="36"/>
      <c r="G21" s="61"/>
      <c r="N21" s="46"/>
      <c r="O21" s="46"/>
      <c r="P21" s="46"/>
      <c r="Q21" s="62"/>
    </row>
    <row r="22" spans="1:17" s="2" customFormat="1" ht="15.75">
      <c r="A22" s="9"/>
      <c r="G22" s="61"/>
      <c r="N22" s="46"/>
      <c r="O22" s="46"/>
      <c r="P22" s="46"/>
      <c r="Q22" s="62"/>
    </row>
    <row r="23" spans="1:17" s="2" customFormat="1" ht="15.75">
      <c r="A23" s="8"/>
      <c r="G23" s="61"/>
      <c r="N23" s="46"/>
      <c r="O23" s="46"/>
      <c r="P23" s="46"/>
      <c r="Q23" s="62"/>
    </row>
    <row r="24" spans="1:11" s="2" customFormat="1" ht="15.75">
      <c r="A24" s="8"/>
      <c r="B24" s="6"/>
      <c r="C24" s="6"/>
      <c r="D24" s="6"/>
      <c r="E24" s="7"/>
      <c r="F24" s="7"/>
      <c r="G24" s="40"/>
      <c r="H24" s="53"/>
      <c r="I24" s="13"/>
      <c r="J24" s="26"/>
      <c r="K24" s="24"/>
    </row>
    <row r="25" spans="1:17" s="2" customFormat="1" ht="15.75">
      <c r="A25" s="8"/>
      <c r="G25" s="61"/>
      <c r="N25" s="46"/>
      <c r="O25" s="46"/>
      <c r="P25" s="46"/>
      <c r="Q25" s="62"/>
    </row>
    <row r="26" spans="1:10" s="9" customFormat="1" ht="15.75">
      <c r="A26" s="8"/>
      <c r="B26" s="4"/>
      <c r="C26" s="4"/>
      <c r="D26" s="4"/>
      <c r="E26" s="4"/>
      <c r="F26" s="4"/>
      <c r="G26" s="54"/>
      <c r="H26" s="32"/>
      <c r="I26" s="32"/>
      <c r="J26" s="34"/>
    </row>
    <row r="27" spans="1:10" s="2" customFormat="1" ht="15.75">
      <c r="A27" s="8"/>
      <c r="B27" s="4"/>
      <c r="C27" s="6"/>
      <c r="D27" s="6"/>
      <c r="E27" s="6"/>
      <c r="F27" s="6"/>
      <c r="G27" s="54"/>
      <c r="H27" s="26"/>
      <c r="I27" s="26"/>
      <c r="J27" s="24"/>
    </row>
    <row r="28" spans="1:10" s="2" customFormat="1" ht="14.25" customHeight="1">
      <c r="A28" s="8"/>
      <c r="B28" s="4"/>
      <c r="C28" s="6"/>
      <c r="D28" s="6"/>
      <c r="E28" s="6"/>
      <c r="F28" s="6"/>
      <c r="G28" s="54"/>
      <c r="H28" s="26"/>
      <c r="I28" s="26"/>
      <c r="J28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1"/>
  <sheetViews>
    <sheetView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6384" width="9.140625" style="1" customWidth="1"/>
  </cols>
  <sheetData>
    <row r="1" spans="1:8" ht="16.5" customHeight="1">
      <c r="A1" s="373" t="s">
        <v>345</v>
      </c>
      <c r="B1" s="373"/>
      <c r="C1" s="373"/>
      <c r="D1" s="373"/>
      <c r="E1" s="373"/>
      <c r="F1" s="373"/>
      <c r="G1" s="373"/>
      <c r="H1" s="373"/>
    </row>
    <row r="2" spans="1:9" ht="24" customHeight="1">
      <c r="A2" s="45"/>
      <c r="B2" s="45"/>
      <c r="C2" s="45"/>
      <c r="D2" s="45"/>
      <c r="E2" s="70"/>
      <c r="F2" s="321" t="s">
        <v>336</v>
      </c>
      <c r="G2" s="321"/>
      <c r="H2" s="321"/>
      <c r="I2" s="288"/>
    </row>
    <row r="3" spans="1:7" ht="24" customHeight="1">
      <c r="A3" s="45"/>
      <c r="B3" s="45"/>
      <c r="C3" s="45"/>
      <c r="D3" s="45"/>
      <c r="E3" s="124"/>
      <c r="F3" s="124"/>
      <c r="G3" s="124"/>
    </row>
    <row r="4" spans="1:8" ht="16.5" customHeight="1">
      <c r="A4" s="336" t="s">
        <v>193</v>
      </c>
      <c r="B4" s="336"/>
      <c r="C4" s="336"/>
      <c r="D4" s="336"/>
      <c r="E4" s="336"/>
      <c r="F4" s="336"/>
      <c r="G4" s="336"/>
      <c r="H4" s="336"/>
    </row>
    <row r="5" spans="1:8" ht="16.5" customHeight="1">
      <c r="A5" s="336" t="s">
        <v>278</v>
      </c>
      <c r="B5" s="336"/>
      <c r="C5" s="336"/>
      <c r="D5" s="336"/>
      <c r="E5" s="336"/>
      <c r="F5" s="336"/>
      <c r="G5" s="336"/>
      <c r="H5" s="336"/>
    </row>
    <row r="6" spans="1:8" ht="16.5" customHeight="1">
      <c r="A6" s="336" t="s">
        <v>10</v>
      </c>
      <c r="B6" s="336"/>
      <c r="C6" s="336"/>
      <c r="D6" s="336"/>
      <c r="E6" s="336"/>
      <c r="F6" s="336"/>
      <c r="G6" s="336"/>
      <c r="H6" s="336"/>
    </row>
    <row r="7" spans="1:6" ht="16.5" thickBot="1">
      <c r="A7" s="10"/>
      <c r="B7" s="10"/>
      <c r="C7" s="10"/>
      <c r="D7" s="10"/>
      <c r="E7" s="10"/>
      <c r="F7" s="10"/>
    </row>
    <row r="8" spans="1:8" ht="28.5" customHeight="1">
      <c r="A8" s="346" t="s">
        <v>19</v>
      </c>
      <c r="B8" s="347"/>
      <c r="C8" s="347"/>
      <c r="D8" s="347"/>
      <c r="E8" s="348"/>
      <c r="F8" s="344" t="s">
        <v>9</v>
      </c>
      <c r="G8" s="339" t="s">
        <v>232</v>
      </c>
      <c r="H8" s="334" t="s">
        <v>288</v>
      </c>
    </row>
    <row r="9" spans="1:8" s="3" customFormat="1" ht="44.25" customHeight="1">
      <c r="A9" s="349"/>
      <c r="B9" s="350"/>
      <c r="C9" s="350"/>
      <c r="D9" s="350"/>
      <c r="E9" s="351"/>
      <c r="F9" s="345"/>
      <c r="G9" s="340"/>
      <c r="H9" s="352"/>
    </row>
    <row r="10" spans="1:8" s="2" customFormat="1" ht="15.75">
      <c r="A10" s="162" t="s">
        <v>20</v>
      </c>
      <c r="B10" s="163"/>
      <c r="C10" s="163"/>
      <c r="D10" s="163"/>
      <c r="E10" s="163"/>
      <c r="F10" s="164"/>
      <c r="G10" s="270">
        <f>SUM(G11+G15+G17+G38+G48+G54)</f>
        <v>13281700</v>
      </c>
      <c r="H10" s="306">
        <f>SUM(H11+H15+H17+H38+H48+H54)</f>
        <v>17975650</v>
      </c>
    </row>
    <row r="11" spans="1:8" s="2" customFormat="1" ht="15.75">
      <c r="A11" s="125" t="s">
        <v>21</v>
      </c>
      <c r="B11" s="40"/>
      <c r="C11" s="40" t="s">
        <v>8</v>
      </c>
      <c r="D11" s="40"/>
      <c r="E11" s="40"/>
      <c r="F11" s="128">
        <v>1</v>
      </c>
      <c r="G11" s="271">
        <f aca="true" t="shared" si="0" ref="G11:H13">SUM(G12)</f>
        <v>5810100</v>
      </c>
      <c r="H11" s="307">
        <f t="shared" si="0"/>
        <v>5873100</v>
      </c>
    </row>
    <row r="12" spans="1:8" s="2" customFormat="1" ht="15.75">
      <c r="A12" s="126"/>
      <c r="B12" s="7" t="s">
        <v>26</v>
      </c>
      <c r="C12" s="7"/>
      <c r="D12" s="7" t="s">
        <v>2</v>
      </c>
      <c r="E12" s="7"/>
      <c r="F12" s="128"/>
      <c r="G12" s="272">
        <f t="shared" si="0"/>
        <v>5810100</v>
      </c>
      <c r="H12" s="309">
        <f t="shared" si="0"/>
        <v>5873100</v>
      </c>
    </row>
    <row r="13" spans="1:8" s="2" customFormat="1" ht="15.75">
      <c r="A13" s="126"/>
      <c r="B13" s="7"/>
      <c r="C13" s="7" t="s">
        <v>27</v>
      </c>
      <c r="D13" s="7" t="s">
        <v>227</v>
      </c>
      <c r="E13" s="7"/>
      <c r="F13" s="128"/>
      <c r="G13" s="267">
        <f t="shared" si="0"/>
        <v>5810100</v>
      </c>
      <c r="H13" s="309">
        <f t="shared" si="0"/>
        <v>5873100</v>
      </c>
    </row>
    <row r="14" spans="1:8" s="2" customFormat="1" ht="15.75">
      <c r="A14" s="126"/>
      <c r="B14" s="7"/>
      <c r="C14" s="7"/>
      <c r="D14" s="22"/>
      <c r="E14" s="7" t="s">
        <v>246</v>
      </c>
      <c r="F14" s="128"/>
      <c r="G14" s="267">
        <v>5810100</v>
      </c>
      <c r="H14" s="308">
        <v>5873100</v>
      </c>
    </row>
    <row r="15" spans="1:8" s="2" customFormat="1" ht="15.75" customHeight="1">
      <c r="A15" s="125" t="s">
        <v>28</v>
      </c>
      <c r="B15" s="40"/>
      <c r="C15" s="40" t="s">
        <v>29</v>
      </c>
      <c r="D15" s="127"/>
      <c r="E15" s="127"/>
      <c r="F15" s="129"/>
      <c r="G15" s="271">
        <f>SUM(G16:G16)</f>
        <v>1280000</v>
      </c>
      <c r="H15" s="307">
        <f>SUM(H16:H16)</f>
        <v>1280000</v>
      </c>
    </row>
    <row r="16" spans="1:8" s="2" customFormat="1" ht="15.75">
      <c r="A16" s="126"/>
      <c r="B16" s="7"/>
      <c r="C16" s="7"/>
      <c r="D16" s="7" t="s">
        <v>15</v>
      </c>
      <c r="E16" s="7"/>
      <c r="F16" s="128"/>
      <c r="G16" s="267">
        <v>1280000</v>
      </c>
      <c r="H16" s="308">
        <v>1280000</v>
      </c>
    </row>
    <row r="17" spans="1:8" s="2" customFormat="1" ht="15.75">
      <c r="A17" s="125" t="s">
        <v>30</v>
      </c>
      <c r="B17" s="40"/>
      <c r="C17" s="40" t="s">
        <v>31</v>
      </c>
      <c r="D17" s="40"/>
      <c r="E17" s="40"/>
      <c r="F17" s="128"/>
      <c r="G17" s="271">
        <f>SUM(G18+G23+G29+G34)</f>
        <v>1260000</v>
      </c>
      <c r="H17" s="307">
        <f>SUM(H18+H23+H29+H34)</f>
        <v>1077644</v>
      </c>
    </row>
    <row r="18" spans="1:8" s="37" customFormat="1" ht="15.75">
      <c r="A18" s="126"/>
      <c r="B18" s="7" t="s">
        <v>33</v>
      </c>
      <c r="C18" s="7"/>
      <c r="D18" s="7" t="s">
        <v>3</v>
      </c>
      <c r="E18" s="58"/>
      <c r="F18" s="146"/>
      <c r="G18" s="273">
        <f>SUM(G19)</f>
        <v>140000</v>
      </c>
      <c r="H18" s="308">
        <f>SUM(H19)</f>
        <v>160000</v>
      </c>
    </row>
    <row r="19" spans="1:8" s="2" customFormat="1" ht="15.75">
      <c r="A19" s="126"/>
      <c r="B19" s="7"/>
      <c r="C19" s="7" t="s">
        <v>36</v>
      </c>
      <c r="D19" s="7" t="s">
        <v>37</v>
      </c>
      <c r="E19" s="7"/>
      <c r="F19" s="128"/>
      <c r="G19" s="272">
        <f>SUM(G20:G22)</f>
        <v>140000</v>
      </c>
      <c r="H19" s="309">
        <f>SUM(H20:H22)</f>
        <v>160000</v>
      </c>
    </row>
    <row r="20" spans="1:8" s="2" customFormat="1" ht="15.75">
      <c r="A20" s="125"/>
      <c r="B20" s="40"/>
      <c r="C20" s="40"/>
      <c r="D20" s="40"/>
      <c r="E20" s="7" t="s">
        <v>38</v>
      </c>
      <c r="F20" s="128"/>
      <c r="G20" s="267">
        <v>30000</v>
      </c>
      <c r="H20" s="308">
        <v>30000</v>
      </c>
    </row>
    <row r="21" spans="1:8" s="2" customFormat="1" ht="15.75">
      <c r="A21" s="125"/>
      <c r="B21" s="40"/>
      <c r="C21" s="40"/>
      <c r="D21" s="40"/>
      <c r="E21" s="7" t="s">
        <v>228</v>
      </c>
      <c r="F21" s="128"/>
      <c r="G21" s="267">
        <v>10000</v>
      </c>
      <c r="H21" s="308">
        <v>30000</v>
      </c>
    </row>
    <row r="22" spans="1:8" s="2" customFormat="1" ht="15.75">
      <c r="A22" s="125"/>
      <c r="B22" s="40"/>
      <c r="C22" s="40"/>
      <c r="D22" s="40"/>
      <c r="E22" s="7" t="s">
        <v>12</v>
      </c>
      <c r="F22" s="128"/>
      <c r="G22" s="267">
        <v>100000</v>
      </c>
      <c r="H22" s="308">
        <v>100000</v>
      </c>
    </row>
    <row r="23" spans="1:8" s="37" customFormat="1" ht="15.75">
      <c r="A23" s="126"/>
      <c r="B23" s="7" t="s">
        <v>40</v>
      </c>
      <c r="C23" s="7"/>
      <c r="D23" s="7" t="s">
        <v>41</v>
      </c>
      <c r="E23" s="7"/>
      <c r="F23" s="128"/>
      <c r="G23" s="273">
        <f>SUM(G24+G27)</f>
        <v>340000</v>
      </c>
      <c r="H23" s="308">
        <f>SUM(H24+H27)</f>
        <v>390000</v>
      </c>
    </row>
    <row r="24" spans="1:8" s="2" customFormat="1" ht="15.75">
      <c r="A24" s="126"/>
      <c r="B24" s="7"/>
      <c r="C24" s="7" t="s">
        <v>42</v>
      </c>
      <c r="D24" s="7" t="s">
        <v>43</v>
      </c>
      <c r="E24" s="7"/>
      <c r="F24" s="128"/>
      <c r="G24" s="273">
        <f>SUM(G25:G26)</f>
        <v>240000</v>
      </c>
      <c r="H24" s="308">
        <f>SUM(H25:H26)</f>
        <v>240000</v>
      </c>
    </row>
    <row r="25" spans="1:8" s="2" customFormat="1" ht="15.75">
      <c r="A25" s="126"/>
      <c r="B25" s="7"/>
      <c r="C25" s="7"/>
      <c r="D25" s="7"/>
      <c r="E25" s="7" t="s">
        <v>133</v>
      </c>
      <c r="F25" s="128"/>
      <c r="G25" s="267">
        <v>175000</v>
      </c>
      <c r="H25" s="308">
        <v>175000</v>
      </c>
    </row>
    <row r="26" spans="1:8" s="2" customFormat="1" ht="15.75">
      <c r="A26" s="126"/>
      <c r="B26" s="7"/>
      <c r="C26" s="7"/>
      <c r="D26" s="7"/>
      <c r="E26" s="7" t="s">
        <v>43</v>
      </c>
      <c r="F26" s="128"/>
      <c r="G26" s="267">
        <v>65000</v>
      </c>
      <c r="H26" s="308">
        <v>65000</v>
      </c>
    </row>
    <row r="27" spans="1:8" s="2" customFormat="1" ht="15.75">
      <c r="A27" s="126"/>
      <c r="B27" s="7"/>
      <c r="C27" s="7" t="s">
        <v>44</v>
      </c>
      <c r="D27" s="7" t="s">
        <v>45</v>
      </c>
      <c r="E27" s="7"/>
      <c r="F27" s="128"/>
      <c r="G27" s="273">
        <f>SUM(G28)</f>
        <v>100000</v>
      </c>
      <c r="H27" s="308">
        <f>SUM(H28)</f>
        <v>150000</v>
      </c>
    </row>
    <row r="28" spans="1:8" s="2" customFormat="1" ht="15.75">
      <c r="A28" s="126"/>
      <c r="B28" s="7"/>
      <c r="C28" s="7"/>
      <c r="D28" s="7"/>
      <c r="E28" s="7" t="s">
        <v>4</v>
      </c>
      <c r="F28" s="128"/>
      <c r="G28" s="267">
        <v>100000</v>
      </c>
      <c r="H28" s="308">
        <v>150000</v>
      </c>
    </row>
    <row r="29" spans="1:8" s="37" customFormat="1" ht="15.75">
      <c r="A29" s="126"/>
      <c r="B29" s="7" t="s">
        <v>46</v>
      </c>
      <c r="C29" s="7"/>
      <c r="D29" s="7" t="s">
        <v>47</v>
      </c>
      <c r="E29" s="7"/>
      <c r="F29" s="128"/>
      <c r="G29" s="273">
        <f>SUM(G30:G31)</f>
        <v>650000</v>
      </c>
      <c r="H29" s="308">
        <f>SUM(H30:H31)</f>
        <v>397000</v>
      </c>
    </row>
    <row r="30" spans="1:8" s="37" customFormat="1" ht="15.75">
      <c r="A30" s="126"/>
      <c r="B30" s="7"/>
      <c r="C30" s="7" t="s">
        <v>289</v>
      </c>
      <c r="D30" s="7" t="s">
        <v>290</v>
      </c>
      <c r="E30" s="7"/>
      <c r="F30" s="128"/>
      <c r="G30" s="273">
        <v>0</v>
      </c>
      <c r="H30" s="308">
        <v>32000</v>
      </c>
    </row>
    <row r="31" spans="1:9" s="2" customFormat="1" ht="15.75">
      <c r="A31" s="126"/>
      <c r="B31" s="7"/>
      <c r="C31" s="7" t="s">
        <v>53</v>
      </c>
      <c r="D31" s="7" t="s">
        <v>54</v>
      </c>
      <c r="E31" s="7"/>
      <c r="F31" s="128"/>
      <c r="G31" s="273">
        <f>SUM(G32:G33)</f>
        <v>650000</v>
      </c>
      <c r="H31" s="308">
        <f>SUM(H32:H33)</f>
        <v>365000</v>
      </c>
      <c r="I31" s="22"/>
    </row>
    <row r="32" spans="1:8" s="2" customFormat="1" ht="15.75">
      <c r="A32" s="126"/>
      <c r="B32" s="7"/>
      <c r="C32" s="7"/>
      <c r="D32" s="7"/>
      <c r="E32" s="7" t="s">
        <v>55</v>
      </c>
      <c r="F32" s="128"/>
      <c r="G32" s="267">
        <v>250000</v>
      </c>
      <c r="H32" s="308">
        <v>50000</v>
      </c>
    </row>
    <row r="33" spans="1:8" s="2" customFormat="1" ht="15.75">
      <c r="A33" s="126"/>
      <c r="B33" s="7"/>
      <c r="C33" s="7"/>
      <c r="D33" s="7"/>
      <c r="E33" s="7" t="s">
        <v>56</v>
      </c>
      <c r="F33" s="128"/>
      <c r="G33" s="267">
        <v>400000</v>
      </c>
      <c r="H33" s="308">
        <v>315000</v>
      </c>
    </row>
    <row r="34" spans="1:8" s="37" customFormat="1" ht="15.75">
      <c r="A34" s="126"/>
      <c r="B34" s="7" t="s">
        <v>57</v>
      </c>
      <c r="C34" s="7"/>
      <c r="D34" s="7" t="s">
        <v>58</v>
      </c>
      <c r="E34" s="7"/>
      <c r="F34" s="128"/>
      <c r="G34" s="273">
        <f>SUM(G35:G37)</f>
        <v>130000</v>
      </c>
      <c r="H34" s="308">
        <f>SUM(H35:H37)</f>
        <v>130644</v>
      </c>
    </row>
    <row r="35" spans="1:8" s="2" customFormat="1" ht="15.75">
      <c r="A35" s="126"/>
      <c r="B35" s="7"/>
      <c r="C35" s="7" t="s">
        <v>59</v>
      </c>
      <c r="D35" s="7" t="s">
        <v>60</v>
      </c>
      <c r="E35" s="7"/>
      <c r="F35" s="128"/>
      <c r="G35" s="267">
        <v>130000</v>
      </c>
      <c r="H35" s="308">
        <v>130000</v>
      </c>
    </row>
    <row r="36" spans="1:8" s="2" customFormat="1" ht="15.75">
      <c r="A36" s="126"/>
      <c r="B36" s="7"/>
      <c r="C36" s="7" t="s">
        <v>291</v>
      </c>
      <c r="D36" s="7" t="s">
        <v>292</v>
      </c>
      <c r="E36" s="7"/>
      <c r="F36" s="128"/>
      <c r="G36" s="267">
        <v>0</v>
      </c>
      <c r="H36" s="308">
        <v>500</v>
      </c>
    </row>
    <row r="37" spans="1:8" s="2" customFormat="1" ht="15.75">
      <c r="A37" s="126"/>
      <c r="B37" s="7"/>
      <c r="C37" s="7" t="s">
        <v>293</v>
      </c>
      <c r="D37" s="7" t="s">
        <v>294</v>
      </c>
      <c r="E37" s="7"/>
      <c r="F37" s="128"/>
      <c r="G37" s="267">
        <v>0</v>
      </c>
      <c r="H37" s="308">
        <v>144</v>
      </c>
    </row>
    <row r="38" spans="1:8" s="9" customFormat="1" ht="15.75">
      <c r="A38" s="125" t="s">
        <v>68</v>
      </c>
      <c r="B38" s="40"/>
      <c r="C38" s="40" t="s">
        <v>69</v>
      </c>
      <c r="D38" s="40"/>
      <c r="E38" s="40"/>
      <c r="F38" s="130"/>
      <c r="G38" s="271">
        <f>SUM(G39+G44+G47)</f>
        <v>4531600</v>
      </c>
      <c r="H38" s="307">
        <f>SUM(H39+H44+H47)</f>
        <v>8279906</v>
      </c>
    </row>
    <row r="39" spans="1:8" s="2" customFormat="1" ht="15.75">
      <c r="A39" s="126"/>
      <c r="B39" s="7"/>
      <c r="C39" s="7" t="s">
        <v>70</v>
      </c>
      <c r="D39" s="7" t="s">
        <v>71</v>
      </c>
      <c r="E39" s="7"/>
      <c r="F39" s="128"/>
      <c r="G39" s="273">
        <f>SUM(G40+G41+G42)</f>
        <v>1170500</v>
      </c>
      <c r="H39" s="308">
        <f>SUM(H40+H41+H42)</f>
        <v>1324500</v>
      </c>
    </row>
    <row r="40" spans="1:8" s="2" customFormat="1" ht="27.75" customHeight="1">
      <c r="A40" s="126"/>
      <c r="B40" s="7"/>
      <c r="C40" s="7"/>
      <c r="D40" s="7"/>
      <c r="E40" s="39" t="s">
        <v>13</v>
      </c>
      <c r="F40" s="131"/>
      <c r="G40" s="267">
        <v>996000</v>
      </c>
      <c r="H40" s="308">
        <v>1150000</v>
      </c>
    </row>
    <row r="41" spans="1:8" s="2" customFormat="1" ht="33" customHeight="1">
      <c r="A41" s="126"/>
      <c r="B41" s="7"/>
      <c r="C41" s="7"/>
      <c r="D41" s="7"/>
      <c r="E41" s="39" t="s">
        <v>207</v>
      </c>
      <c r="F41" s="131"/>
      <c r="G41" s="267">
        <v>80500</v>
      </c>
      <c r="H41" s="308">
        <v>80500</v>
      </c>
    </row>
    <row r="42" spans="1:8" s="2" customFormat="1" ht="15.75">
      <c r="A42" s="126"/>
      <c r="B42" s="7"/>
      <c r="C42" s="7"/>
      <c r="D42" s="7"/>
      <c r="E42" s="7" t="s">
        <v>7</v>
      </c>
      <c r="F42" s="132"/>
      <c r="G42" s="273">
        <f>SUM(G43)</f>
        <v>94000</v>
      </c>
      <c r="H42" s="308">
        <f>SUM(H43)</f>
        <v>94000</v>
      </c>
    </row>
    <row r="43" spans="1:8" s="2" customFormat="1" ht="15.75">
      <c r="A43" s="126"/>
      <c r="B43" s="7"/>
      <c r="C43" s="7"/>
      <c r="D43" s="7"/>
      <c r="E43" s="7" t="s">
        <v>146</v>
      </c>
      <c r="F43" s="132"/>
      <c r="G43" s="267">
        <v>94000</v>
      </c>
      <c r="H43" s="308">
        <v>94000</v>
      </c>
    </row>
    <row r="44" spans="1:8" s="2" customFormat="1" ht="15.75">
      <c r="A44" s="126"/>
      <c r="B44" s="7"/>
      <c r="C44" s="7" t="s">
        <v>73</v>
      </c>
      <c r="D44" s="7" t="s">
        <v>72</v>
      </c>
      <c r="E44" s="7"/>
      <c r="F44" s="128"/>
      <c r="G44" s="268">
        <f>SUM(G45:G46)</f>
        <v>50000</v>
      </c>
      <c r="H44" s="308">
        <f>SUM(H45:H46)</f>
        <v>5597500</v>
      </c>
    </row>
    <row r="45" spans="1:8" s="2" customFormat="1" ht="15.75">
      <c r="A45" s="126"/>
      <c r="B45" s="7"/>
      <c r="C45" s="7"/>
      <c r="D45" s="7"/>
      <c r="E45" s="7" t="s">
        <v>17</v>
      </c>
      <c r="F45" s="128"/>
      <c r="G45" s="267">
        <v>50000</v>
      </c>
      <c r="H45" s="308">
        <v>70000</v>
      </c>
    </row>
    <row r="46" spans="1:8" s="2" customFormat="1" ht="15.75">
      <c r="A46" s="126"/>
      <c r="B46" s="7"/>
      <c r="C46" s="7"/>
      <c r="D46" s="7"/>
      <c r="E46" s="7" t="s">
        <v>308</v>
      </c>
      <c r="F46" s="128"/>
      <c r="G46" s="267">
        <v>0</v>
      </c>
      <c r="H46" s="308">
        <v>5527500</v>
      </c>
    </row>
    <row r="47" spans="1:8" s="2" customFormat="1" ht="15.75">
      <c r="A47" s="126"/>
      <c r="B47" s="7"/>
      <c r="C47" s="7" t="s">
        <v>252</v>
      </c>
      <c r="D47" s="7" t="s">
        <v>74</v>
      </c>
      <c r="E47" s="7"/>
      <c r="F47" s="128"/>
      <c r="G47" s="267">
        <v>3311100</v>
      </c>
      <c r="H47" s="308">
        <v>1357906</v>
      </c>
    </row>
    <row r="48" spans="1:8" s="2" customFormat="1" ht="15.75">
      <c r="A48" s="139" t="s">
        <v>75</v>
      </c>
      <c r="B48" s="140"/>
      <c r="C48" s="140" t="s">
        <v>76</v>
      </c>
      <c r="D48" s="140"/>
      <c r="E48" s="140"/>
      <c r="F48" s="128"/>
      <c r="G48" s="266">
        <f>SUM(G51+G53+G49)</f>
        <v>250000</v>
      </c>
      <c r="H48" s="307">
        <f>SUM(H51+H53+H49)</f>
        <v>1315000</v>
      </c>
    </row>
    <row r="49" spans="1:8" s="2" customFormat="1" ht="15.75">
      <c r="A49" s="143"/>
      <c r="B49" s="144"/>
      <c r="C49" s="144" t="s">
        <v>305</v>
      </c>
      <c r="D49" s="144" t="s">
        <v>306</v>
      </c>
      <c r="E49" s="144"/>
      <c r="F49" s="128"/>
      <c r="G49" s="268">
        <f>SUM(G50)</f>
        <v>0</v>
      </c>
      <c r="H49" s="308">
        <f>SUM(H50)</f>
        <v>787402</v>
      </c>
    </row>
    <row r="50" spans="1:8" s="2" customFormat="1" ht="15.75">
      <c r="A50" s="143"/>
      <c r="B50" s="144"/>
      <c r="C50" s="144"/>
      <c r="D50" s="144"/>
      <c r="E50" s="144" t="s">
        <v>307</v>
      </c>
      <c r="F50" s="128"/>
      <c r="G50" s="268">
        <v>0</v>
      </c>
      <c r="H50" s="308">
        <v>787402</v>
      </c>
    </row>
    <row r="51" spans="1:8" s="2" customFormat="1" ht="15.75">
      <c r="A51" s="126"/>
      <c r="B51" s="7"/>
      <c r="C51" s="7" t="s">
        <v>247</v>
      </c>
      <c r="D51" s="7" t="s">
        <v>260</v>
      </c>
      <c r="E51" s="7"/>
      <c r="F51" s="128"/>
      <c r="G51" s="267">
        <f>SUM(G52)</f>
        <v>196850</v>
      </c>
      <c r="H51" s="309">
        <f>SUM(H52)</f>
        <v>246850</v>
      </c>
    </row>
    <row r="52" spans="1:8" s="2" customFormat="1" ht="15.75">
      <c r="A52" s="126"/>
      <c r="B52" s="7"/>
      <c r="C52" s="7"/>
      <c r="D52" s="7"/>
      <c r="E52" s="7" t="s">
        <v>272</v>
      </c>
      <c r="F52" s="128"/>
      <c r="G52" s="267">
        <v>196850</v>
      </c>
      <c r="H52" s="308">
        <v>246850</v>
      </c>
    </row>
    <row r="53" spans="1:8" s="2" customFormat="1" ht="15.75">
      <c r="A53" s="126"/>
      <c r="B53" s="7"/>
      <c r="C53" s="144" t="s">
        <v>251</v>
      </c>
      <c r="D53" s="144"/>
      <c r="E53" s="144" t="s">
        <v>79</v>
      </c>
      <c r="F53" s="144"/>
      <c r="G53" s="267">
        <v>53150</v>
      </c>
      <c r="H53" s="308">
        <v>280748</v>
      </c>
    </row>
    <row r="54" spans="1:8" s="2" customFormat="1" ht="15.75">
      <c r="A54" s="139" t="s">
        <v>84</v>
      </c>
      <c r="B54" s="140"/>
      <c r="C54" s="140" t="s">
        <v>82</v>
      </c>
      <c r="D54" s="140"/>
      <c r="E54" s="140"/>
      <c r="F54" s="128"/>
      <c r="G54" s="266">
        <f>SUM(G55)</f>
        <v>150000</v>
      </c>
      <c r="H54" s="307">
        <f>SUM(H55)</f>
        <v>150000</v>
      </c>
    </row>
    <row r="55" spans="1:8" s="2" customFormat="1" ht="15.75">
      <c r="A55" s="143"/>
      <c r="B55" s="144" t="s">
        <v>242</v>
      </c>
      <c r="C55" s="144"/>
      <c r="D55" s="144" t="s">
        <v>83</v>
      </c>
      <c r="E55" s="144"/>
      <c r="F55" s="128"/>
      <c r="G55" s="267">
        <f>SUM(G56)</f>
        <v>150000</v>
      </c>
      <c r="H55" s="309">
        <f>SUM(H56)</f>
        <v>150000</v>
      </c>
    </row>
    <row r="56" spans="1:8" s="2" customFormat="1" ht="15.75">
      <c r="A56" s="126"/>
      <c r="B56" s="7"/>
      <c r="C56" s="7"/>
      <c r="D56" s="7"/>
      <c r="E56" s="7" t="s">
        <v>264</v>
      </c>
      <c r="F56" s="128"/>
      <c r="G56" s="267">
        <v>150000</v>
      </c>
      <c r="H56" s="308">
        <v>150000</v>
      </c>
    </row>
    <row r="57" spans="1:8" s="2" customFormat="1" ht="15.75">
      <c r="A57" s="126"/>
      <c r="B57" s="7"/>
      <c r="C57" s="7"/>
      <c r="D57" s="7"/>
      <c r="E57" s="7"/>
      <c r="F57" s="128"/>
      <c r="G57" s="267"/>
      <c r="H57" s="317"/>
    </row>
    <row r="58" spans="1:8" s="2" customFormat="1" ht="15.75">
      <c r="A58" s="162" t="s">
        <v>238</v>
      </c>
      <c r="B58" s="165"/>
      <c r="C58" s="165"/>
      <c r="D58" s="165"/>
      <c r="E58" s="165"/>
      <c r="F58" s="166"/>
      <c r="G58" s="265">
        <f>SUM(G59)</f>
        <v>216000</v>
      </c>
      <c r="H58" s="311">
        <f>SUM(H59)</f>
        <v>271000</v>
      </c>
    </row>
    <row r="59" spans="1:8" s="2" customFormat="1" ht="15.75">
      <c r="A59" s="125" t="s">
        <v>30</v>
      </c>
      <c r="B59" s="40"/>
      <c r="C59" s="40" t="s">
        <v>31</v>
      </c>
      <c r="D59" s="40"/>
      <c r="E59" s="40"/>
      <c r="F59" s="128"/>
      <c r="G59" s="266">
        <f>SUM(G60+G63)</f>
        <v>216000</v>
      </c>
      <c r="H59" s="307">
        <f>SUM(H60+H63)</f>
        <v>271000</v>
      </c>
    </row>
    <row r="60" spans="1:8" s="2" customFormat="1" ht="15.75">
      <c r="A60" s="126"/>
      <c r="B60" s="7" t="s">
        <v>46</v>
      </c>
      <c r="C60" s="7"/>
      <c r="D60" s="7" t="s">
        <v>47</v>
      </c>
      <c r="E60" s="7"/>
      <c r="F60" s="128"/>
      <c r="G60" s="267">
        <f>SUM(G61:G62)</f>
        <v>170000</v>
      </c>
      <c r="H60" s="309">
        <f>SUM(H61:H62)</f>
        <v>225000</v>
      </c>
    </row>
    <row r="61" spans="1:8" s="2" customFormat="1" ht="15.75">
      <c r="A61" s="126"/>
      <c r="B61" s="7"/>
      <c r="C61" s="7" t="s">
        <v>52</v>
      </c>
      <c r="D61" s="7" t="s">
        <v>6</v>
      </c>
      <c r="E61" s="7"/>
      <c r="F61" s="128"/>
      <c r="G61" s="267">
        <v>80000</v>
      </c>
      <c r="H61" s="308">
        <v>80000</v>
      </c>
    </row>
    <row r="62" spans="1:8" s="2" customFormat="1" ht="15.75">
      <c r="A62" s="126"/>
      <c r="B62" s="7"/>
      <c r="C62" s="7" t="s">
        <v>248</v>
      </c>
      <c r="D62" s="7" t="s">
        <v>249</v>
      </c>
      <c r="E62" s="7"/>
      <c r="F62" s="128"/>
      <c r="G62" s="267">
        <v>90000</v>
      </c>
      <c r="H62" s="308">
        <v>145000</v>
      </c>
    </row>
    <row r="63" spans="1:8" s="2" customFormat="1" ht="15.75">
      <c r="A63" s="126"/>
      <c r="B63" s="7" t="s">
        <v>57</v>
      </c>
      <c r="C63" s="7"/>
      <c r="D63" s="7" t="s">
        <v>58</v>
      </c>
      <c r="E63" s="7"/>
      <c r="F63" s="128"/>
      <c r="G63" s="267">
        <f>SUM(G64)</f>
        <v>46000</v>
      </c>
      <c r="H63" s="309">
        <f>SUM(H64)</f>
        <v>46000</v>
      </c>
    </row>
    <row r="64" spans="1:8" s="2" customFormat="1" ht="15.75">
      <c r="A64" s="126"/>
      <c r="B64" s="7"/>
      <c r="C64" s="7" t="s">
        <v>59</v>
      </c>
      <c r="D64" s="7" t="s">
        <v>60</v>
      </c>
      <c r="E64" s="7"/>
      <c r="F64" s="128"/>
      <c r="G64" s="267">
        <v>46000</v>
      </c>
      <c r="H64" s="308">
        <v>46000</v>
      </c>
    </row>
    <row r="65" spans="1:8" s="2" customFormat="1" ht="15.75">
      <c r="A65" s="126"/>
      <c r="B65" s="7"/>
      <c r="C65" s="7"/>
      <c r="D65" s="7"/>
      <c r="E65" s="7"/>
      <c r="F65" s="128"/>
      <c r="G65" s="267"/>
      <c r="H65" s="317"/>
    </row>
    <row r="66" spans="1:8" s="2" customFormat="1" ht="15.75">
      <c r="A66" s="162" t="s">
        <v>210</v>
      </c>
      <c r="B66" s="165"/>
      <c r="C66" s="165"/>
      <c r="D66" s="165"/>
      <c r="E66" s="165"/>
      <c r="F66" s="166"/>
      <c r="G66" s="274">
        <f>SUM(G69+G67)</f>
        <v>1700000</v>
      </c>
      <c r="H66" s="311">
        <f>SUM(H69+H67)</f>
        <v>1752100</v>
      </c>
    </row>
    <row r="67" spans="1:8" s="2" customFormat="1" ht="15.75">
      <c r="A67" s="125" t="s">
        <v>68</v>
      </c>
      <c r="B67" s="40"/>
      <c r="C67" s="40" t="s">
        <v>69</v>
      </c>
      <c r="D67" s="40"/>
      <c r="E67" s="40"/>
      <c r="F67" s="128"/>
      <c r="G67" s="271">
        <f>SUM(G68)</f>
        <v>0</v>
      </c>
      <c r="H67" s="307">
        <f>SUM(H68)</f>
        <v>52100</v>
      </c>
    </row>
    <row r="68" spans="1:8" s="2" customFormat="1" ht="15.75">
      <c r="A68" s="125"/>
      <c r="B68" s="7" t="s">
        <v>297</v>
      </c>
      <c r="C68" s="7"/>
      <c r="D68" s="7" t="s">
        <v>298</v>
      </c>
      <c r="E68" s="7"/>
      <c r="F68" s="128"/>
      <c r="G68" s="273">
        <v>0</v>
      </c>
      <c r="H68" s="308">
        <v>52100</v>
      </c>
    </row>
    <row r="69" spans="1:8" s="2" customFormat="1" ht="15.75">
      <c r="A69" s="125" t="s">
        <v>173</v>
      </c>
      <c r="B69" s="40"/>
      <c r="C69" s="40" t="s">
        <v>172</v>
      </c>
      <c r="D69" s="40"/>
      <c r="E69" s="40"/>
      <c r="F69" s="128"/>
      <c r="G69" s="271">
        <f>SUM(G70)</f>
        <v>1700000</v>
      </c>
      <c r="H69" s="307">
        <f>SUM(H70)</f>
        <v>1700000</v>
      </c>
    </row>
    <row r="70" spans="1:8" s="2" customFormat="1" ht="15.75">
      <c r="A70" s="126"/>
      <c r="B70" s="7"/>
      <c r="C70" s="7" t="s">
        <v>211</v>
      </c>
      <c r="D70" s="7" t="s">
        <v>212</v>
      </c>
      <c r="E70" s="7"/>
      <c r="F70" s="128"/>
      <c r="G70" s="267">
        <v>1700000</v>
      </c>
      <c r="H70" s="308">
        <v>1700000</v>
      </c>
    </row>
    <row r="71" spans="1:8" s="2" customFormat="1" ht="15.75">
      <c r="A71" s="126"/>
      <c r="B71" s="7"/>
      <c r="C71" s="7"/>
      <c r="D71" s="7"/>
      <c r="E71" s="7"/>
      <c r="F71" s="128"/>
      <c r="G71" s="267"/>
      <c r="H71" s="317"/>
    </row>
    <row r="72" spans="1:8" s="2" customFormat="1" ht="15.75">
      <c r="A72" s="167" t="s">
        <v>134</v>
      </c>
      <c r="B72" s="168"/>
      <c r="C72" s="168"/>
      <c r="D72" s="168"/>
      <c r="E72" s="168"/>
      <c r="F72" s="169"/>
      <c r="G72" s="265">
        <f>SUM(G73+G85+G90+G108)</f>
        <v>9583000</v>
      </c>
      <c r="H72" s="311">
        <f>SUM(H73+H85+H90+H108)</f>
        <v>8483000</v>
      </c>
    </row>
    <row r="73" spans="1:8" s="2" customFormat="1" ht="15.75">
      <c r="A73" s="139" t="s">
        <v>21</v>
      </c>
      <c r="B73" s="140"/>
      <c r="C73" s="140" t="s">
        <v>8</v>
      </c>
      <c r="D73" s="140"/>
      <c r="E73" s="140"/>
      <c r="F73" s="142"/>
      <c r="G73" s="266">
        <f>SUM(G74+G82)</f>
        <v>5198000</v>
      </c>
      <c r="H73" s="307">
        <f>SUM(H74+H82)</f>
        <v>4668000</v>
      </c>
    </row>
    <row r="74" spans="1:8" s="2" customFormat="1" ht="15.75">
      <c r="A74" s="143"/>
      <c r="B74" s="144" t="s">
        <v>22</v>
      </c>
      <c r="C74" s="144"/>
      <c r="D74" s="144" t="s">
        <v>23</v>
      </c>
      <c r="E74" s="144"/>
      <c r="F74" s="142">
        <v>2</v>
      </c>
      <c r="G74" s="268">
        <f>SUM(G75+G78+G735+G77+G80+G81)</f>
        <v>4803000</v>
      </c>
      <c r="H74" s="308">
        <f>SUM(H75+H78+H735+H77+H80+H81)</f>
        <v>4103000</v>
      </c>
    </row>
    <row r="75" spans="1:8" s="2" customFormat="1" ht="15.75">
      <c r="A75" s="143"/>
      <c r="B75" s="144"/>
      <c r="C75" s="144" t="s">
        <v>24</v>
      </c>
      <c r="D75" s="144" t="s">
        <v>25</v>
      </c>
      <c r="E75" s="144"/>
      <c r="F75" s="142"/>
      <c r="G75" s="268">
        <f>SUM(G76)</f>
        <v>3800000</v>
      </c>
      <c r="H75" s="308">
        <f>SUM(H76)</f>
        <v>3060000</v>
      </c>
    </row>
    <row r="76" spans="1:8" s="2" customFormat="1" ht="15.75">
      <c r="A76" s="143"/>
      <c r="B76" s="144"/>
      <c r="C76" s="144"/>
      <c r="D76" s="144" t="s">
        <v>132</v>
      </c>
      <c r="E76" s="144"/>
      <c r="F76" s="142"/>
      <c r="G76" s="267">
        <v>3800000</v>
      </c>
      <c r="H76" s="308">
        <v>3060000</v>
      </c>
    </row>
    <row r="77" spans="1:8" s="2" customFormat="1" ht="15.75">
      <c r="A77" s="143"/>
      <c r="B77" s="144"/>
      <c r="C77" s="7" t="s">
        <v>270</v>
      </c>
      <c r="D77" s="7" t="s">
        <v>271</v>
      </c>
      <c r="E77" s="7"/>
      <c r="F77" s="142"/>
      <c r="G77" s="267">
        <v>483000</v>
      </c>
      <c r="H77" s="308">
        <v>483000</v>
      </c>
    </row>
    <row r="78" spans="1:8" s="2" customFormat="1" ht="15.75">
      <c r="A78" s="143"/>
      <c r="B78" s="144"/>
      <c r="C78" s="144" t="s">
        <v>154</v>
      </c>
      <c r="D78" s="144" t="s">
        <v>155</v>
      </c>
      <c r="E78" s="144"/>
      <c r="F78" s="142"/>
      <c r="G78" s="268">
        <f>SUM(G79)</f>
        <v>200000</v>
      </c>
      <c r="H78" s="308">
        <f>SUM(H79)</f>
        <v>200000</v>
      </c>
    </row>
    <row r="79" spans="1:8" s="2" customFormat="1" ht="15.75">
      <c r="A79" s="143"/>
      <c r="B79" s="144"/>
      <c r="C79" s="144"/>
      <c r="D79" s="144" t="s">
        <v>265</v>
      </c>
      <c r="E79" s="144"/>
      <c r="F79" s="142"/>
      <c r="G79" s="267">
        <v>200000</v>
      </c>
      <c r="H79" s="308">
        <v>200000</v>
      </c>
    </row>
    <row r="80" spans="1:8" s="2" customFormat="1" ht="15.75">
      <c r="A80" s="143"/>
      <c r="B80" s="144"/>
      <c r="C80" s="144" t="s">
        <v>233</v>
      </c>
      <c r="D80" s="144" t="s">
        <v>234</v>
      </c>
      <c r="E80" s="144"/>
      <c r="F80" s="142"/>
      <c r="G80" s="267">
        <v>320000</v>
      </c>
      <c r="H80" s="308">
        <v>340000</v>
      </c>
    </row>
    <row r="81" spans="1:8" s="2" customFormat="1" ht="15.75">
      <c r="A81" s="143"/>
      <c r="B81" s="144"/>
      <c r="C81" s="144" t="s">
        <v>314</v>
      </c>
      <c r="D81" s="144" t="s">
        <v>315</v>
      </c>
      <c r="E81" s="144"/>
      <c r="F81" s="142"/>
      <c r="G81" s="267">
        <v>0</v>
      </c>
      <c r="H81" s="308">
        <v>20000</v>
      </c>
    </row>
    <row r="82" spans="1:8" s="2" customFormat="1" ht="15.75">
      <c r="A82" s="143"/>
      <c r="B82" s="144" t="s">
        <v>26</v>
      </c>
      <c r="C82" s="144"/>
      <c r="D82" s="144" t="s">
        <v>2</v>
      </c>
      <c r="E82" s="144"/>
      <c r="F82" s="142"/>
      <c r="G82" s="268">
        <f>SUM(G83)</f>
        <v>395000</v>
      </c>
      <c r="H82" s="308">
        <f>SUM(H83)</f>
        <v>565000</v>
      </c>
    </row>
    <row r="83" spans="1:8" s="2" customFormat="1" ht="15.75">
      <c r="A83" s="143"/>
      <c r="B83" s="144"/>
      <c r="C83" s="144" t="s">
        <v>262</v>
      </c>
      <c r="D83" s="144" t="s">
        <v>263</v>
      </c>
      <c r="E83" s="144"/>
      <c r="F83" s="142"/>
      <c r="G83" s="267">
        <f>SUM(G84)</f>
        <v>395000</v>
      </c>
      <c r="H83" s="309">
        <f>SUM(H84)</f>
        <v>565000</v>
      </c>
    </row>
    <row r="84" spans="1:8" s="2" customFormat="1" ht="15.75">
      <c r="A84" s="143"/>
      <c r="B84" s="144"/>
      <c r="C84" s="144"/>
      <c r="D84" s="144"/>
      <c r="E84" s="144" t="s">
        <v>205</v>
      </c>
      <c r="F84" s="142"/>
      <c r="G84" s="267">
        <v>395000</v>
      </c>
      <c r="H84" s="308">
        <v>565000</v>
      </c>
    </row>
    <row r="85" spans="1:8" s="2" customFormat="1" ht="15.75" customHeight="1">
      <c r="A85" s="139" t="s">
        <v>28</v>
      </c>
      <c r="B85" s="140"/>
      <c r="C85" s="140" t="s">
        <v>29</v>
      </c>
      <c r="D85" s="49"/>
      <c r="E85" s="49"/>
      <c r="F85" s="152"/>
      <c r="G85" s="266">
        <f>SUM(G86:G89)</f>
        <v>1170000</v>
      </c>
      <c r="H85" s="307">
        <f>SUM(H86:H89)</f>
        <v>1072000</v>
      </c>
    </row>
    <row r="86" spans="1:8" s="2" customFormat="1" ht="15.75">
      <c r="A86" s="143"/>
      <c r="B86" s="144"/>
      <c r="C86" s="144" t="s">
        <v>256</v>
      </c>
      <c r="D86" s="144" t="s">
        <v>15</v>
      </c>
      <c r="E86" s="144"/>
      <c r="F86" s="142"/>
      <c r="G86" s="267">
        <v>1100000</v>
      </c>
      <c r="H86" s="308">
        <v>937000</v>
      </c>
    </row>
    <row r="87" spans="1:8" s="2" customFormat="1" ht="15.75">
      <c r="A87" s="143"/>
      <c r="B87" s="144"/>
      <c r="C87" s="144" t="s">
        <v>257</v>
      </c>
      <c r="D87" s="144" t="s">
        <v>32</v>
      </c>
      <c r="E87" s="144"/>
      <c r="F87" s="142"/>
      <c r="G87" s="267">
        <v>34000</v>
      </c>
      <c r="H87" s="308">
        <v>34000</v>
      </c>
    </row>
    <row r="88" spans="1:8" s="2" customFormat="1" ht="15.75">
      <c r="A88" s="143"/>
      <c r="B88" s="144"/>
      <c r="C88" s="144" t="s">
        <v>309</v>
      </c>
      <c r="D88" s="144" t="s">
        <v>310</v>
      </c>
      <c r="E88" s="144"/>
      <c r="F88" s="142"/>
      <c r="G88" s="267">
        <v>0</v>
      </c>
      <c r="H88" s="308">
        <v>65000</v>
      </c>
    </row>
    <row r="89" spans="1:8" s="2" customFormat="1" ht="15.75">
      <c r="A89" s="143"/>
      <c r="B89" s="144"/>
      <c r="C89" s="144" t="s">
        <v>258</v>
      </c>
      <c r="D89" s="144" t="s">
        <v>259</v>
      </c>
      <c r="E89" s="144"/>
      <c r="F89" s="142"/>
      <c r="G89" s="267">
        <v>36000</v>
      </c>
      <c r="H89" s="308">
        <v>36000</v>
      </c>
    </row>
    <row r="90" spans="1:8" s="2" customFormat="1" ht="14.25" customHeight="1">
      <c r="A90" s="139" t="s">
        <v>30</v>
      </c>
      <c r="B90" s="140"/>
      <c r="C90" s="140" t="s">
        <v>31</v>
      </c>
      <c r="D90" s="140"/>
      <c r="E90" s="140"/>
      <c r="F90" s="142"/>
      <c r="G90" s="266">
        <f>SUM(G91+G96+G106)</f>
        <v>2915000</v>
      </c>
      <c r="H90" s="307">
        <f>SUM(H91+H96+H106)</f>
        <v>2283000</v>
      </c>
    </row>
    <row r="91" spans="1:8" s="37" customFormat="1" ht="15.75">
      <c r="A91" s="143"/>
      <c r="B91" s="144" t="s">
        <v>33</v>
      </c>
      <c r="C91" s="144"/>
      <c r="D91" s="144" t="s">
        <v>3</v>
      </c>
      <c r="E91" s="22"/>
      <c r="F91" s="149"/>
      <c r="G91" s="268">
        <f>SUM(G92)</f>
        <v>1030000</v>
      </c>
      <c r="H91" s="308">
        <f>SUM(H92)</f>
        <v>1013000</v>
      </c>
    </row>
    <row r="92" spans="1:8" s="2" customFormat="1" ht="15.75">
      <c r="A92" s="143"/>
      <c r="B92" s="144"/>
      <c r="C92" s="144" t="s">
        <v>36</v>
      </c>
      <c r="D92" s="144" t="s">
        <v>37</v>
      </c>
      <c r="E92" s="144"/>
      <c r="F92" s="142"/>
      <c r="G92" s="268">
        <f>SUM(G93:G95)</f>
        <v>1030000</v>
      </c>
      <c r="H92" s="308">
        <f>SUM(H93:H95)</f>
        <v>1013000</v>
      </c>
    </row>
    <row r="93" spans="1:8" s="2" customFormat="1" ht="15.75">
      <c r="A93" s="139"/>
      <c r="B93" s="140"/>
      <c r="C93" s="140"/>
      <c r="D93" s="140"/>
      <c r="E93" s="144" t="s">
        <v>39</v>
      </c>
      <c r="F93" s="142"/>
      <c r="G93" s="267">
        <v>480000</v>
      </c>
      <c r="H93" s="308">
        <v>480000</v>
      </c>
    </row>
    <row r="94" spans="1:8" s="2" customFormat="1" ht="15.75">
      <c r="A94" s="139"/>
      <c r="B94" s="140"/>
      <c r="C94" s="140"/>
      <c r="D94" s="140"/>
      <c r="E94" s="144" t="s">
        <v>194</v>
      </c>
      <c r="F94" s="142"/>
      <c r="G94" s="267">
        <v>50000</v>
      </c>
      <c r="H94" s="308">
        <v>50000</v>
      </c>
    </row>
    <row r="95" spans="1:8" s="2" customFormat="1" ht="15.75">
      <c r="A95" s="139"/>
      <c r="B95" s="140"/>
      <c r="C95" s="140"/>
      <c r="D95" s="140"/>
      <c r="E95" s="144" t="s">
        <v>12</v>
      </c>
      <c r="F95" s="142"/>
      <c r="G95" s="267">
        <v>500000</v>
      </c>
      <c r="H95" s="308">
        <v>483000</v>
      </c>
    </row>
    <row r="96" spans="1:8" s="37" customFormat="1" ht="15.75">
      <c r="A96" s="143"/>
      <c r="B96" s="144" t="s">
        <v>46</v>
      </c>
      <c r="C96" s="144"/>
      <c r="D96" s="144" t="s">
        <v>47</v>
      </c>
      <c r="E96" s="144"/>
      <c r="F96" s="142"/>
      <c r="G96" s="268">
        <f>SUM(G97+G101+G102)</f>
        <v>1345000</v>
      </c>
      <c r="H96" s="308">
        <f>SUM(H97+H101+H102)</f>
        <v>830000</v>
      </c>
    </row>
    <row r="97" spans="1:8" s="2" customFormat="1" ht="15.75">
      <c r="A97" s="143"/>
      <c r="B97" s="144"/>
      <c r="C97" s="144" t="s">
        <v>48</v>
      </c>
      <c r="D97" s="144" t="s">
        <v>49</v>
      </c>
      <c r="E97" s="144"/>
      <c r="F97" s="142"/>
      <c r="G97" s="267">
        <f>SUM(G98:G100)</f>
        <v>510000</v>
      </c>
      <c r="H97" s="309">
        <f>SUM(H98:H100)</f>
        <v>10000</v>
      </c>
    </row>
    <row r="98" spans="1:8" s="2" customFormat="1" ht="15.75">
      <c r="A98" s="143"/>
      <c r="B98" s="144"/>
      <c r="C98" s="144"/>
      <c r="D98" s="144"/>
      <c r="E98" s="144" t="s">
        <v>50</v>
      </c>
      <c r="F98" s="142"/>
      <c r="G98" s="267">
        <v>500000</v>
      </c>
      <c r="H98" s="308">
        <v>0</v>
      </c>
    </row>
    <row r="99" spans="1:8" s="2" customFormat="1" ht="15.75">
      <c r="A99" s="143"/>
      <c r="B99" s="144"/>
      <c r="C99" s="144"/>
      <c r="D99" s="144"/>
      <c r="E99" s="144" t="s">
        <v>320</v>
      </c>
      <c r="F99" s="142"/>
      <c r="G99" s="267"/>
      <c r="H99" s="308">
        <v>0</v>
      </c>
    </row>
    <row r="100" spans="1:8" s="2" customFormat="1" ht="15.75">
      <c r="A100" s="143"/>
      <c r="B100" s="144"/>
      <c r="C100" s="144"/>
      <c r="D100" s="144"/>
      <c r="E100" s="144" t="s">
        <v>5</v>
      </c>
      <c r="F100" s="142"/>
      <c r="G100" s="267">
        <v>10000</v>
      </c>
      <c r="H100" s="308">
        <v>10000</v>
      </c>
    </row>
    <row r="101" spans="1:8" s="2" customFormat="1" ht="15.75">
      <c r="A101" s="143"/>
      <c r="B101" s="144"/>
      <c r="C101" s="144" t="s">
        <v>52</v>
      </c>
      <c r="D101" s="144" t="s">
        <v>6</v>
      </c>
      <c r="E101" s="144"/>
      <c r="F101" s="142"/>
      <c r="G101" s="267">
        <v>150000</v>
      </c>
      <c r="H101" s="308">
        <v>175000</v>
      </c>
    </row>
    <row r="102" spans="1:8" s="2" customFormat="1" ht="15.75">
      <c r="A102" s="143"/>
      <c r="B102" s="144"/>
      <c r="C102" s="144" t="s">
        <v>53</v>
      </c>
      <c r="D102" s="144" t="s">
        <v>54</v>
      </c>
      <c r="E102" s="144"/>
      <c r="F102" s="142"/>
      <c r="G102" s="268">
        <f>SUM(G103:G105)</f>
        <v>685000</v>
      </c>
      <c r="H102" s="308">
        <f>SUM(H103:H105)</f>
        <v>645000</v>
      </c>
    </row>
    <row r="103" spans="1:8" s="2" customFormat="1" ht="15.75">
      <c r="A103" s="143"/>
      <c r="B103" s="144"/>
      <c r="C103" s="144"/>
      <c r="D103" s="144"/>
      <c r="E103" s="144" t="s">
        <v>55</v>
      </c>
      <c r="F103" s="142"/>
      <c r="G103" s="267">
        <v>250000</v>
      </c>
      <c r="H103" s="308">
        <v>250000</v>
      </c>
    </row>
    <row r="104" spans="1:8" s="2" customFormat="1" ht="15.75">
      <c r="A104" s="143"/>
      <c r="B104" s="144"/>
      <c r="C104" s="144"/>
      <c r="D104" s="144"/>
      <c r="E104" s="144" t="s">
        <v>229</v>
      </c>
      <c r="F104" s="142"/>
      <c r="G104" s="267">
        <v>375000</v>
      </c>
      <c r="H104" s="308">
        <v>240000</v>
      </c>
    </row>
    <row r="105" spans="1:8" s="2" customFormat="1" ht="15.75">
      <c r="A105" s="143"/>
      <c r="B105" s="144"/>
      <c r="C105" s="144"/>
      <c r="D105" s="144"/>
      <c r="E105" s="144" t="s">
        <v>135</v>
      </c>
      <c r="F105" s="142"/>
      <c r="G105" s="267">
        <v>60000</v>
      </c>
      <c r="H105" s="308">
        <v>155000</v>
      </c>
    </row>
    <row r="106" spans="1:8" s="37" customFormat="1" ht="15.75">
      <c r="A106" s="143"/>
      <c r="B106" s="144" t="s">
        <v>57</v>
      </c>
      <c r="C106" s="144"/>
      <c r="D106" s="144" t="s">
        <v>58</v>
      </c>
      <c r="E106" s="144"/>
      <c r="F106" s="142"/>
      <c r="G106" s="268">
        <f>SUM(G107)</f>
        <v>540000</v>
      </c>
      <c r="H106" s="308">
        <f>SUM(H107)</f>
        <v>440000</v>
      </c>
    </row>
    <row r="107" spans="1:8" s="2" customFormat="1" ht="15.75">
      <c r="A107" s="143"/>
      <c r="B107" s="144"/>
      <c r="C107" s="144" t="s">
        <v>59</v>
      </c>
      <c r="D107" s="144" t="s">
        <v>60</v>
      </c>
      <c r="E107" s="144"/>
      <c r="F107" s="142"/>
      <c r="G107" s="267">
        <v>540000</v>
      </c>
      <c r="H107" s="308">
        <v>440000</v>
      </c>
    </row>
    <row r="108" spans="1:8" s="2" customFormat="1" ht="15.75">
      <c r="A108" s="139" t="s">
        <v>75</v>
      </c>
      <c r="B108" s="140"/>
      <c r="C108" s="140" t="s">
        <v>76</v>
      </c>
      <c r="D108" s="140"/>
      <c r="E108" s="140"/>
      <c r="F108" s="142"/>
      <c r="G108" s="266">
        <f>SUM(G109+G113+G111)</f>
        <v>300000</v>
      </c>
      <c r="H108" s="307">
        <f>SUM(H109+H113+H111)</f>
        <v>460000</v>
      </c>
    </row>
    <row r="109" spans="1:8" s="2" customFormat="1" ht="15.75">
      <c r="A109" s="143"/>
      <c r="B109" s="144"/>
      <c r="C109" s="144" t="s">
        <v>77</v>
      </c>
      <c r="D109" s="144"/>
      <c r="E109" s="144" t="s">
        <v>78</v>
      </c>
      <c r="F109" s="142"/>
      <c r="G109" s="267">
        <f>SUM(G110)</f>
        <v>236220</v>
      </c>
      <c r="H109" s="309">
        <f>SUM(H110)</f>
        <v>236220</v>
      </c>
    </row>
    <row r="110" spans="1:8" s="2" customFormat="1" ht="15.75">
      <c r="A110" s="143"/>
      <c r="B110" s="144"/>
      <c r="C110" s="144"/>
      <c r="D110" s="144"/>
      <c r="E110" s="144" t="s">
        <v>273</v>
      </c>
      <c r="F110" s="142"/>
      <c r="G110" s="267">
        <v>236220</v>
      </c>
      <c r="H110" s="308">
        <v>236220</v>
      </c>
    </row>
    <row r="111" spans="1:8" s="2" customFormat="1" ht="15.75">
      <c r="A111" s="143"/>
      <c r="B111" s="144"/>
      <c r="C111" s="144" t="s">
        <v>247</v>
      </c>
      <c r="D111" s="144"/>
      <c r="E111" s="144" t="s">
        <v>316</v>
      </c>
      <c r="F111" s="142"/>
      <c r="G111" s="267">
        <f>SUM(G112)</f>
        <v>0</v>
      </c>
      <c r="H111" s="309">
        <f>SUM(H112)</f>
        <v>160000</v>
      </c>
    </row>
    <row r="112" spans="1:8" s="2" customFormat="1" ht="15.75">
      <c r="A112" s="143"/>
      <c r="B112" s="144"/>
      <c r="C112" s="144"/>
      <c r="D112" s="144"/>
      <c r="E112" s="144" t="s">
        <v>317</v>
      </c>
      <c r="F112" s="142"/>
      <c r="G112" s="267">
        <v>0</v>
      </c>
      <c r="H112" s="308">
        <v>160000</v>
      </c>
    </row>
    <row r="113" spans="1:8" s="2" customFormat="1" ht="15.75">
      <c r="A113" s="143"/>
      <c r="B113" s="144"/>
      <c r="C113" s="144" t="s">
        <v>251</v>
      </c>
      <c r="D113" s="144"/>
      <c r="E113" s="144" t="s">
        <v>79</v>
      </c>
      <c r="F113" s="142"/>
      <c r="G113" s="267">
        <v>63780</v>
      </c>
      <c r="H113" s="308">
        <v>63780</v>
      </c>
    </row>
    <row r="114" spans="1:8" s="2" customFormat="1" ht="15.75">
      <c r="A114" s="143"/>
      <c r="B114" s="144"/>
      <c r="C114" s="144"/>
      <c r="D114" s="144"/>
      <c r="E114" s="144"/>
      <c r="F114" s="142"/>
      <c r="G114" s="267"/>
      <c r="H114" s="317"/>
    </row>
    <row r="115" spans="1:8" s="9" customFormat="1" ht="15.75">
      <c r="A115" s="167" t="s">
        <v>195</v>
      </c>
      <c r="B115" s="170"/>
      <c r="C115" s="170"/>
      <c r="D115" s="170"/>
      <c r="E115" s="170"/>
      <c r="F115" s="171"/>
      <c r="G115" s="265">
        <f>SUM(G116)</f>
        <v>760000</v>
      </c>
      <c r="H115" s="311">
        <f>SUM(H116)</f>
        <v>1740000</v>
      </c>
    </row>
    <row r="116" spans="1:8" s="2" customFormat="1" ht="15.75">
      <c r="A116" s="139" t="s">
        <v>30</v>
      </c>
      <c r="B116" s="140"/>
      <c r="C116" s="140" t="s">
        <v>31</v>
      </c>
      <c r="D116" s="140"/>
      <c r="E116" s="140"/>
      <c r="F116" s="135"/>
      <c r="G116" s="266">
        <f>SUM(G120+G117)</f>
        <v>760000</v>
      </c>
      <c r="H116" s="307">
        <f>SUM(H120+H117)</f>
        <v>1740000</v>
      </c>
    </row>
    <row r="117" spans="1:8" s="2" customFormat="1" ht="15.75">
      <c r="A117" s="139"/>
      <c r="B117" s="144" t="s">
        <v>46</v>
      </c>
      <c r="C117" s="144"/>
      <c r="D117" s="144" t="s">
        <v>47</v>
      </c>
      <c r="E117" s="144"/>
      <c r="F117" s="135"/>
      <c r="G117" s="268">
        <f>SUM(G118)</f>
        <v>660000</v>
      </c>
      <c r="H117" s="308">
        <f>SUM(H118)</f>
        <v>1530000</v>
      </c>
    </row>
    <row r="118" spans="1:8" s="2" customFormat="1" ht="15.75">
      <c r="A118" s="139"/>
      <c r="B118" s="144"/>
      <c r="C118" s="144" t="s">
        <v>53</v>
      </c>
      <c r="D118" s="144" t="s">
        <v>54</v>
      </c>
      <c r="E118" s="144"/>
      <c r="F118" s="135"/>
      <c r="G118" s="268">
        <f>SUM(G119)</f>
        <v>660000</v>
      </c>
      <c r="H118" s="308">
        <f>SUM(H119)</f>
        <v>1530000</v>
      </c>
    </row>
    <row r="119" spans="1:8" s="2" customFormat="1" ht="15.75">
      <c r="A119" s="139"/>
      <c r="B119" s="144"/>
      <c r="C119" s="144"/>
      <c r="D119" s="144"/>
      <c r="E119" s="144" t="s">
        <v>55</v>
      </c>
      <c r="F119" s="135"/>
      <c r="G119" s="267">
        <v>660000</v>
      </c>
      <c r="H119" s="308">
        <v>1530000</v>
      </c>
    </row>
    <row r="120" spans="1:8" s="37" customFormat="1" ht="15.75">
      <c r="A120" s="143"/>
      <c r="B120" s="144" t="s">
        <v>57</v>
      </c>
      <c r="C120" s="144"/>
      <c r="D120" s="144" t="s">
        <v>58</v>
      </c>
      <c r="E120" s="144"/>
      <c r="F120" s="135"/>
      <c r="G120" s="268">
        <f>SUM(G121)</f>
        <v>100000</v>
      </c>
      <c r="H120" s="308">
        <f>SUM(H121)</f>
        <v>210000</v>
      </c>
    </row>
    <row r="121" spans="1:8" s="2" customFormat="1" ht="15.75">
      <c r="A121" s="143"/>
      <c r="B121" s="144"/>
      <c r="C121" s="144" t="s">
        <v>59</v>
      </c>
      <c r="D121" s="144" t="s">
        <v>60</v>
      </c>
      <c r="E121" s="144"/>
      <c r="F121" s="135"/>
      <c r="G121" s="267">
        <v>100000</v>
      </c>
      <c r="H121" s="308">
        <v>210000</v>
      </c>
    </row>
    <row r="122" spans="1:8" s="2" customFormat="1" ht="15.75">
      <c r="A122" s="137"/>
      <c r="B122" s="134"/>
      <c r="C122" s="134"/>
      <c r="D122" s="134"/>
      <c r="E122" s="134"/>
      <c r="F122" s="135"/>
      <c r="G122" s="267"/>
      <c r="H122" s="317"/>
    </row>
    <row r="123" spans="1:8" s="9" customFormat="1" ht="15.75">
      <c r="A123" s="167" t="s">
        <v>137</v>
      </c>
      <c r="B123" s="170"/>
      <c r="C123" s="170"/>
      <c r="D123" s="170"/>
      <c r="E123" s="170"/>
      <c r="F123" s="172"/>
      <c r="G123" s="265">
        <f>SUM(G124)</f>
        <v>40000</v>
      </c>
      <c r="H123" s="311">
        <f>SUM(H124)</f>
        <v>40000</v>
      </c>
    </row>
    <row r="124" spans="1:8" s="2" customFormat="1" ht="15.75">
      <c r="A124" s="139" t="s">
        <v>30</v>
      </c>
      <c r="B124" s="140"/>
      <c r="C124" s="140" t="s">
        <v>31</v>
      </c>
      <c r="D124" s="140"/>
      <c r="E124" s="140"/>
      <c r="F124" s="142"/>
      <c r="G124" s="266">
        <f>SUM(G125+G128+G132)</f>
        <v>40000</v>
      </c>
      <c r="H124" s="307">
        <f>SUM(H125+H128+H132)</f>
        <v>40000</v>
      </c>
    </row>
    <row r="125" spans="1:8" s="37" customFormat="1" ht="15.75">
      <c r="A125" s="143"/>
      <c r="B125" s="144" t="s">
        <v>33</v>
      </c>
      <c r="C125" s="144"/>
      <c r="D125" s="144" t="s">
        <v>3</v>
      </c>
      <c r="E125" s="22"/>
      <c r="F125" s="149"/>
      <c r="G125" s="268">
        <f>SUM(G126)</f>
        <v>10000</v>
      </c>
      <c r="H125" s="308">
        <f>SUM(H126)</f>
        <v>10000</v>
      </c>
    </row>
    <row r="126" spans="1:8" s="2" customFormat="1" ht="15.75">
      <c r="A126" s="143"/>
      <c r="B126" s="144"/>
      <c r="C126" s="144" t="s">
        <v>36</v>
      </c>
      <c r="D126" s="144" t="s">
        <v>37</v>
      </c>
      <c r="E126" s="144"/>
      <c r="F126" s="142"/>
      <c r="G126" s="267">
        <f>SUM(G127:G127)</f>
        <v>10000</v>
      </c>
      <c r="H126" s="309">
        <f>SUM(H127:H127)</f>
        <v>10000</v>
      </c>
    </row>
    <row r="127" spans="1:8" s="2" customFormat="1" ht="15.75">
      <c r="A127" s="139"/>
      <c r="B127" s="140"/>
      <c r="C127" s="140"/>
      <c r="D127" s="140"/>
      <c r="E127" s="144" t="s">
        <v>12</v>
      </c>
      <c r="F127" s="142"/>
      <c r="G127" s="267">
        <v>10000</v>
      </c>
      <c r="H127" s="308">
        <v>10000</v>
      </c>
    </row>
    <row r="128" spans="1:8" s="37" customFormat="1" ht="15.75">
      <c r="A128" s="143"/>
      <c r="B128" s="144" t="s">
        <v>46</v>
      </c>
      <c r="C128" s="144"/>
      <c r="D128" s="144" t="s">
        <v>47</v>
      </c>
      <c r="E128" s="144"/>
      <c r="F128" s="142"/>
      <c r="G128" s="268">
        <f>SUM(G129)</f>
        <v>20000</v>
      </c>
      <c r="H128" s="308">
        <f>SUM(H129)</f>
        <v>20000</v>
      </c>
    </row>
    <row r="129" spans="1:8" s="2" customFormat="1" ht="15.75">
      <c r="A129" s="143"/>
      <c r="B129" s="144"/>
      <c r="C129" s="144" t="s">
        <v>48</v>
      </c>
      <c r="D129" s="144" t="s">
        <v>49</v>
      </c>
      <c r="E129" s="144"/>
      <c r="F129" s="142"/>
      <c r="G129" s="267">
        <f>SUM(G130:G131)</f>
        <v>20000</v>
      </c>
      <c r="H129" s="309">
        <f>SUM(H130:H131)</f>
        <v>20000</v>
      </c>
    </row>
    <row r="130" spans="1:8" s="2" customFormat="1" ht="15.75">
      <c r="A130" s="143"/>
      <c r="B130" s="144"/>
      <c r="C130" s="144"/>
      <c r="D130" s="144"/>
      <c r="E130" s="144" t="s">
        <v>50</v>
      </c>
      <c r="F130" s="142"/>
      <c r="G130" s="267">
        <v>5000</v>
      </c>
      <c r="H130" s="308">
        <v>5000</v>
      </c>
    </row>
    <row r="131" spans="1:8" s="2" customFormat="1" ht="15.75">
      <c r="A131" s="143"/>
      <c r="B131" s="144"/>
      <c r="C131" s="144"/>
      <c r="D131" s="144"/>
      <c r="E131" s="144" t="s">
        <v>5</v>
      </c>
      <c r="F131" s="142"/>
      <c r="G131" s="267">
        <v>15000</v>
      </c>
      <c r="H131" s="308">
        <v>15000</v>
      </c>
    </row>
    <row r="132" spans="1:8" s="37" customFormat="1" ht="15.75">
      <c r="A132" s="143"/>
      <c r="B132" s="144" t="s">
        <v>57</v>
      </c>
      <c r="C132" s="144"/>
      <c r="D132" s="144" t="s">
        <v>58</v>
      </c>
      <c r="E132" s="144"/>
      <c r="F132" s="142"/>
      <c r="G132" s="268">
        <f>SUM(G133)</f>
        <v>10000</v>
      </c>
      <c r="H132" s="308">
        <f>SUM(H133)</f>
        <v>10000</v>
      </c>
    </row>
    <row r="133" spans="1:8" s="2" customFormat="1" ht="15.75">
      <c r="A133" s="143"/>
      <c r="B133" s="144"/>
      <c r="C133" s="144" t="s">
        <v>59</v>
      </c>
      <c r="D133" s="144" t="s">
        <v>60</v>
      </c>
      <c r="E133" s="144"/>
      <c r="F133" s="142"/>
      <c r="G133" s="267">
        <v>10000</v>
      </c>
      <c r="H133" s="308">
        <v>10000</v>
      </c>
    </row>
    <row r="134" spans="1:8" s="2" customFormat="1" ht="15.75">
      <c r="A134" s="143"/>
      <c r="B134" s="144"/>
      <c r="C134" s="144"/>
      <c r="D134" s="144"/>
      <c r="E134" s="144"/>
      <c r="F134" s="142"/>
      <c r="G134" s="267"/>
      <c r="H134" s="317"/>
    </row>
    <row r="135" spans="1:8" s="9" customFormat="1" ht="15.75">
      <c r="A135" s="167" t="s">
        <v>138</v>
      </c>
      <c r="B135" s="170"/>
      <c r="C135" s="170"/>
      <c r="D135" s="170"/>
      <c r="E135" s="170"/>
      <c r="F135" s="172"/>
      <c r="G135" s="265">
        <f>SUM(G136+G142)</f>
        <v>16900000</v>
      </c>
      <c r="H135" s="311">
        <f>SUM(H136+H142)</f>
        <v>18924000</v>
      </c>
    </row>
    <row r="136" spans="1:8" s="2" customFormat="1" ht="15.75">
      <c r="A136" s="139" t="s">
        <v>30</v>
      </c>
      <c r="B136" s="140"/>
      <c r="C136" s="140" t="s">
        <v>31</v>
      </c>
      <c r="D136" s="140"/>
      <c r="E136" s="140"/>
      <c r="F136" s="142"/>
      <c r="G136" s="266">
        <f>SUM(G137+G140)</f>
        <v>2900000</v>
      </c>
      <c r="H136" s="307">
        <f>SUM(H137+H140)</f>
        <v>4924000</v>
      </c>
    </row>
    <row r="137" spans="1:8" s="37" customFormat="1" ht="15.75">
      <c r="A137" s="143"/>
      <c r="B137" s="144" t="s">
        <v>46</v>
      </c>
      <c r="C137" s="144"/>
      <c r="D137" s="144" t="s">
        <v>47</v>
      </c>
      <c r="E137" s="144"/>
      <c r="F137" s="142"/>
      <c r="G137" s="268">
        <f>SUM(G138)</f>
        <v>2300000</v>
      </c>
      <c r="H137" s="308">
        <f>SUM(H138)</f>
        <v>4000000</v>
      </c>
    </row>
    <row r="138" spans="1:8" s="2" customFormat="1" ht="15.75">
      <c r="A138" s="143"/>
      <c r="B138" s="144"/>
      <c r="C138" s="144" t="s">
        <v>48</v>
      </c>
      <c r="D138" s="144" t="s">
        <v>49</v>
      </c>
      <c r="E138" s="144"/>
      <c r="F138" s="142"/>
      <c r="G138" s="267">
        <f>SUM(G139:G139)</f>
        <v>2300000</v>
      </c>
      <c r="H138" s="309">
        <f>SUM(H139:H139)</f>
        <v>4000000</v>
      </c>
    </row>
    <row r="139" spans="1:8" s="2" customFormat="1" ht="15.75">
      <c r="A139" s="143"/>
      <c r="B139" s="144"/>
      <c r="C139" s="144"/>
      <c r="D139" s="144"/>
      <c r="E139" s="144" t="s">
        <v>50</v>
      </c>
      <c r="F139" s="142"/>
      <c r="G139" s="267">
        <v>2300000</v>
      </c>
      <c r="H139" s="308">
        <v>4000000</v>
      </c>
    </row>
    <row r="140" spans="1:8" s="37" customFormat="1" ht="15.75">
      <c r="A140" s="143"/>
      <c r="B140" s="144" t="s">
        <v>57</v>
      </c>
      <c r="C140" s="144"/>
      <c r="D140" s="144" t="s">
        <v>58</v>
      </c>
      <c r="E140" s="144"/>
      <c r="F140" s="142"/>
      <c r="G140" s="268">
        <f>SUM(G141)</f>
        <v>600000</v>
      </c>
      <c r="H140" s="308">
        <f>SUM(H141)</f>
        <v>924000</v>
      </c>
    </row>
    <row r="141" spans="1:8" s="2" customFormat="1" ht="15.75">
      <c r="A141" s="143"/>
      <c r="B141" s="144"/>
      <c r="C141" s="144" t="s">
        <v>59</v>
      </c>
      <c r="D141" s="144" t="s">
        <v>60</v>
      </c>
      <c r="E141" s="144"/>
      <c r="F141" s="142"/>
      <c r="G141" s="267">
        <v>600000</v>
      </c>
      <c r="H141" s="308">
        <v>924000</v>
      </c>
    </row>
    <row r="142" spans="1:8" s="2" customFormat="1" ht="15.75">
      <c r="A142" s="139" t="s">
        <v>80</v>
      </c>
      <c r="B142" s="140"/>
      <c r="C142" s="140" t="s">
        <v>81</v>
      </c>
      <c r="D142" s="140"/>
      <c r="E142" s="140"/>
      <c r="F142" s="141"/>
      <c r="G142" s="266">
        <f>SUM(G143+G145)</f>
        <v>14000000</v>
      </c>
      <c r="H142" s="307">
        <f>SUM(H143+H145)</f>
        <v>14000000</v>
      </c>
    </row>
    <row r="143" spans="1:8" s="2" customFormat="1" ht="15.75">
      <c r="A143" s="143"/>
      <c r="B143" s="144" t="s">
        <v>224</v>
      </c>
      <c r="C143" s="144"/>
      <c r="D143" s="144" t="s">
        <v>225</v>
      </c>
      <c r="E143" s="144"/>
      <c r="F143" s="142"/>
      <c r="G143" s="267">
        <f>SUM(G144)</f>
        <v>11024000</v>
      </c>
      <c r="H143" s="309">
        <f>SUM(H144)</f>
        <v>11024000</v>
      </c>
    </row>
    <row r="144" spans="1:8" s="2" customFormat="1" ht="15.75">
      <c r="A144" s="143"/>
      <c r="B144" s="144"/>
      <c r="C144" s="144"/>
      <c r="D144" s="144"/>
      <c r="E144" s="144" t="s">
        <v>239</v>
      </c>
      <c r="F144" s="142"/>
      <c r="G144" s="267">
        <v>11024000</v>
      </c>
      <c r="H144" s="308">
        <v>11024000</v>
      </c>
    </row>
    <row r="145" spans="1:8" s="2" customFormat="1" ht="15.75">
      <c r="A145" s="143"/>
      <c r="B145" s="144" t="s">
        <v>226</v>
      </c>
      <c r="C145" s="144"/>
      <c r="D145" s="144" t="s">
        <v>240</v>
      </c>
      <c r="E145" s="144"/>
      <c r="F145" s="142"/>
      <c r="G145" s="267">
        <v>2976000</v>
      </c>
      <c r="H145" s="308">
        <v>2976000</v>
      </c>
    </row>
    <row r="146" spans="1:8" s="9" customFormat="1" ht="15.75">
      <c r="A146" s="133"/>
      <c r="B146" s="136"/>
      <c r="C146" s="136"/>
      <c r="D146" s="136"/>
      <c r="E146" s="136"/>
      <c r="F146" s="138"/>
      <c r="G146" s="275"/>
      <c r="H146" s="318"/>
    </row>
    <row r="147" spans="1:8" s="9" customFormat="1" ht="15.75">
      <c r="A147" s="167" t="s">
        <v>139</v>
      </c>
      <c r="B147" s="170"/>
      <c r="C147" s="170"/>
      <c r="D147" s="170"/>
      <c r="E147" s="170"/>
      <c r="F147" s="172"/>
      <c r="G147" s="265">
        <f>SUM(G148+G154+G157)</f>
        <v>430500</v>
      </c>
      <c r="H147" s="311">
        <f>SUM(H148+H154+H157)</f>
        <v>430500</v>
      </c>
    </row>
    <row r="148" spans="1:8" s="2" customFormat="1" ht="15.75">
      <c r="A148" s="139" t="s">
        <v>30</v>
      </c>
      <c r="B148" s="140"/>
      <c r="C148" s="140" t="s">
        <v>31</v>
      </c>
      <c r="D148" s="140"/>
      <c r="E148" s="140"/>
      <c r="F148" s="142"/>
      <c r="G148" s="266">
        <f>SUM(G149+G152)</f>
        <v>63500</v>
      </c>
      <c r="H148" s="307">
        <f>SUM(H149+H152)</f>
        <v>63500</v>
      </c>
    </row>
    <row r="149" spans="1:8" s="37" customFormat="1" ht="15.75">
      <c r="A149" s="143"/>
      <c r="B149" s="144" t="s">
        <v>33</v>
      </c>
      <c r="C149" s="144"/>
      <c r="D149" s="144" t="s">
        <v>3</v>
      </c>
      <c r="E149" s="22"/>
      <c r="F149" s="149"/>
      <c r="G149" s="267">
        <f>SUM(G150)</f>
        <v>50000</v>
      </c>
      <c r="H149" s="309">
        <f>SUM(H150)</f>
        <v>50000</v>
      </c>
    </row>
    <row r="150" spans="1:8" s="2" customFormat="1" ht="15.75">
      <c r="A150" s="143"/>
      <c r="B150" s="144"/>
      <c r="C150" s="144" t="s">
        <v>36</v>
      </c>
      <c r="D150" s="144" t="s">
        <v>37</v>
      </c>
      <c r="E150" s="144"/>
      <c r="F150" s="142"/>
      <c r="G150" s="267">
        <f>SUM(G151:G151)</f>
        <v>50000</v>
      </c>
      <c r="H150" s="309">
        <f>SUM(H151:H151)</f>
        <v>50000</v>
      </c>
    </row>
    <row r="151" spans="1:8" s="2" customFormat="1" ht="15.75">
      <c r="A151" s="139"/>
      <c r="B151" s="140"/>
      <c r="C151" s="140"/>
      <c r="D151" s="140"/>
      <c r="E151" s="144" t="s">
        <v>12</v>
      </c>
      <c r="F151" s="142"/>
      <c r="G151" s="267">
        <v>50000</v>
      </c>
      <c r="H151" s="308">
        <v>50000</v>
      </c>
    </row>
    <row r="152" spans="1:8" s="37" customFormat="1" ht="15.75">
      <c r="A152" s="143"/>
      <c r="B152" s="144" t="s">
        <v>57</v>
      </c>
      <c r="C152" s="144"/>
      <c r="D152" s="144" t="s">
        <v>58</v>
      </c>
      <c r="E152" s="144"/>
      <c r="F152" s="142"/>
      <c r="G152" s="267">
        <f>SUM(G153)</f>
        <v>13500</v>
      </c>
      <c r="H152" s="309">
        <f>SUM(H153)</f>
        <v>13500</v>
      </c>
    </row>
    <row r="153" spans="1:8" s="2" customFormat="1" ht="15.75">
      <c r="A153" s="143"/>
      <c r="B153" s="144"/>
      <c r="C153" s="144" t="s">
        <v>59</v>
      </c>
      <c r="D153" s="144" t="s">
        <v>60</v>
      </c>
      <c r="E153" s="144"/>
      <c r="F153" s="142"/>
      <c r="G153" s="267">
        <v>13500</v>
      </c>
      <c r="H153" s="308">
        <v>13500</v>
      </c>
    </row>
    <row r="154" spans="1:8" s="9" customFormat="1" ht="15.75">
      <c r="A154" s="139" t="s">
        <v>68</v>
      </c>
      <c r="B154" s="140"/>
      <c r="C154" s="140" t="s">
        <v>69</v>
      </c>
      <c r="D154" s="140"/>
      <c r="E154" s="140"/>
      <c r="F154" s="141"/>
      <c r="G154" s="266">
        <f>SUM(G155)</f>
        <v>67000</v>
      </c>
      <c r="H154" s="307">
        <f>SUM(H155)</f>
        <v>67000</v>
      </c>
    </row>
    <row r="155" spans="1:8" s="2" customFormat="1" ht="15.75">
      <c r="A155" s="143"/>
      <c r="B155" s="144"/>
      <c r="C155" s="144" t="s">
        <v>73</v>
      </c>
      <c r="D155" s="144" t="s">
        <v>72</v>
      </c>
      <c r="E155" s="144"/>
      <c r="F155" s="142"/>
      <c r="G155" s="268">
        <f>SUM(G156)</f>
        <v>67000</v>
      </c>
      <c r="H155" s="308">
        <f>SUM(H156)</f>
        <v>67000</v>
      </c>
    </row>
    <row r="156" spans="1:8" s="2" customFormat="1" ht="15.75">
      <c r="A156" s="143"/>
      <c r="B156" s="144"/>
      <c r="C156" s="144"/>
      <c r="D156" s="144"/>
      <c r="E156" s="144" t="s">
        <v>140</v>
      </c>
      <c r="F156" s="142"/>
      <c r="G156" s="267">
        <v>67000</v>
      </c>
      <c r="H156" s="308">
        <v>67000</v>
      </c>
    </row>
    <row r="157" spans="1:8" s="2" customFormat="1" ht="15.75">
      <c r="A157" s="139" t="s">
        <v>80</v>
      </c>
      <c r="B157" s="140"/>
      <c r="C157" s="140" t="s">
        <v>81</v>
      </c>
      <c r="D157" s="140"/>
      <c r="E157" s="140"/>
      <c r="F157" s="142"/>
      <c r="G157" s="266">
        <f>SUM(G158+G160)</f>
        <v>300000</v>
      </c>
      <c r="H157" s="307">
        <f>SUM(H158+H160)</f>
        <v>300000</v>
      </c>
    </row>
    <row r="158" spans="1:8" s="2" customFormat="1" ht="15.75">
      <c r="A158" s="143"/>
      <c r="B158" s="144" t="s">
        <v>224</v>
      </c>
      <c r="C158" s="144"/>
      <c r="D158" s="144" t="s">
        <v>225</v>
      </c>
      <c r="E158" s="144"/>
      <c r="F158" s="142"/>
      <c r="G158" s="267">
        <f>SUM(G159)</f>
        <v>236220</v>
      </c>
      <c r="H158" s="309">
        <f>SUM(H159)</f>
        <v>236220</v>
      </c>
    </row>
    <row r="159" spans="1:8" s="2" customFormat="1" ht="15.75">
      <c r="A159" s="143"/>
      <c r="B159" s="144"/>
      <c r="C159" s="144"/>
      <c r="D159" s="144"/>
      <c r="E159" s="144" t="s">
        <v>274</v>
      </c>
      <c r="F159" s="142"/>
      <c r="G159" s="267">
        <v>236220</v>
      </c>
      <c r="H159" s="308">
        <v>236220</v>
      </c>
    </row>
    <row r="160" spans="1:8" s="2" customFormat="1" ht="15.75">
      <c r="A160" s="143"/>
      <c r="B160" s="144" t="s">
        <v>226</v>
      </c>
      <c r="C160" s="144"/>
      <c r="D160" s="144" t="s">
        <v>240</v>
      </c>
      <c r="E160" s="144"/>
      <c r="F160" s="142"/>
      <c r="G160" s="267">
        <v>63780</v>
      </c>
      <c r="H160" s="308">
        <v>63780</v>
      </c>
    </row>
    <row r="161" spans="1:8" s="2" customFormat="1" ht="15.75">
      <c r="A161" s="143"/>
      <c r="B161" s="144"/>
      <c r="C161" s="144"/>
      <c r="D161" s="144"/>
      <c r="E161" s="144"/>
      <c r="F161" s="142"/>
      <c r="G161" s="267"/>
      <c r="H161" s="308"/>
    </row>
    <row r="162" spans="1:8" s="2" customFormat="1" ht="15.75">
      <c r="A162" s="167" t="s">
        <v>243</v>
      </c>
      <c r="B162" s="170"/>
      <c r="C162" s="170"/>
      <c r="D162" s="170"/>
      <c r="E162" s="170"/>
      <c r="F162" s="172"/>
      <c r="G162" s="265">
        <f aca="true" t="shared" si="1" ref="G162:H164">SUM(G163)</f>
        <v>168000</v>
      </c>
      <c r="H162" s="311">
        <f t="shared" si="1"/>
        <v>168000</v>
      </c>
    </row>
    <row r="163" spans="1:8" s="2" customFormat="1" ht="15.75">
      <c r="A163" s="139" t="s">
        <v>68</v>
      </c>
      <c r="B163" s="140"/>
      <c r="C163" s="140" t="s">
        <v>69</v>
      </c>
      <c r="D163" s="140"/>
      <c r="E163" s="140"/>
      <c r="F163" s="142"/>
      <c r="G163" s="266">
        <f t="shared" si="1"/>
        <v>168000</v>
      </c>
      <c r="H163" s="307">
        <f t="shared" si="1"/>
        <v>168000</v>
      </c>
    </row>
    <row r="164" spans="1:8" s="2" customFormat="1" ht="15.75">
      <c r="A164" s="143"/>
      <c r="B164" s="144"/>
      <c r="C164" s="144" t="s">
        <v>70</v>
      </c>
      <c r="D164" s="144" t="s">
        <v>71</v>
      </c>
      <c r="E164" s="144"/>
      <c r="F164" s="142"/>
      <c r="G164" s="267">
        <f t="shared" si="1"/>
        <v>168000</v>
      </c>
      <c r="H164" s="309">
        <f t="shared" si="1"/>
        <v>168000</v>
      </c>
    </row>
    <row r="165" spans="1:8" s="2" customFormat="1" ht="15.75">
      <c r="A165" s="143"/>
      <c r="B165" s="144"/>
      <c r="C165" s="144"/>
      <c r="D165" s="144"/>
      <c r="E165" s="144" t="s">
        <v>244</v>
      </c>
      <c r="F165" s="142"/>
      <c r="G165" s="267">
        <v>168000</v>
      </c>
      <c r="H165" s="308">
        <v>168000</v>
      </c>
    </row>
    <row r="166" spans="1:8" s="2" customFormat="1" ht="15.75">
      <c r="A166" s="137"/>
      <c r="B166" s="134"/>
      <c r="C166" s="134"/>
      <c r="D166" s="134"/>
      <c r="E166" s="134"/>
      <c r="F166" s="135"/>
      <c r="G166" s="267"/>
      <c r="H166" s="308"/>
    </row>
    <row r="167" spans="1:8" s="2" customFormat="1" ht="15.75">
      <c r="A167" s="167" t="s">
        <v>141</v>
      </c>
      <c r="B167" s="168"/>
      <c r="C167" s="168"/>
      <c r="D167" s="168"/>
      <c r="E167" s="168"/>
      <c r="F167" s="169"/>
      <c r="G167" s="265">
        <f>SUM(G168+G176)</f>
        <v>1011000</v>
      </c>
      <c r="H167" s="311">
        <f>SUM(H168+H176)</f>
        <v>1107000</v>
      </c>
    </row>
    <row r="168" spans="1:8" s="9" customFormat="1" ht="15.75">
      <c r="A168" s="139" t="s">
        <v>61</v>
      </c>
      <c r="B168" s="140"/>
      <c r="C168" s="140" t="s">
        <v>62</v>
      </c>
      <c r="D168" s="140"/>
      <c r="E168" s="140"/>
      <c r="F168" s="141"/>
      <c r="G168" s="266">
        <f>SUM(G169)</f>
        <v>991000</v>
      </c>
      <c r="H168" s="307">
        <f>SUM(H169)</f>
        <v>1072000</v>
      </c>
    </row>
    <row r="169" spans="1:8" s="2" customFormat="1" ht="15.75">
      <c r="A169" s="143"/>
      <c r="B169" s="144" t="s">
        <v>65</v>
      </c>
      <c r="C169" s="144"/>
      <c r="D169" s="144" t="s">
        <v>66</v>
      </c>
      <c r="E169" s="144"/>
      <c r="F169" s="142"/>
      <c r="G169" s="268">
        <f>SUM(G170:G175)</f>
        <v>991000</v>
      </c>
      <c r="H169" s="308">
        <f>SUM(H170:H175)</f>
        <v>1072000</v>
      </c>
    </row>
    <row r="170" spans="1:8" s="2" customFormat="1" ht="15.75">
      <c r="A170" s="143"/>
      <c r="B170" s="144"/>
      <c r="C170" s="144"/>
      <c r="D170" s="144"/>
      <c r="E170" s="144" t="s">
        <v>269</v>
      </c>
      <c r="F170" s="142"/>
      <c r="G170" s="267">
        <v>40000</v>
      </c>
      <c r="H170" s="308">
        <v>40000</v>
      </c>
    </row>
    <row r="171" spans="1:8" s="2" customFormat="1" ht="15.75">
      <c r="A171" s="143"/>
      <c r="B171" s="144"/>
      <c r="C171" s="144"/>
      <c r="D171" s="144"/>
      <c r="E171" s="144" t="s">
        <v>67</v>
      </c>
      <c r="F171" s="142"/>
      <c r="G171" s="267">
        <v>80000</v>
      </c>
      <c r="H171" s="308">
        <v>161000</v>
      </c>
    </row>
    <row r="172" spans="1:8" s="2" customFormat="1" ht="15.75">
      <c r="A172" s="143"/>
      <c r="B172" s="144"/>
      <c r="C172" s="144"/>
      <c r="D172" s="144"/>
      <c r="E172" s="144" t="s">
        <v>142</v>
      </c>
      <c r="F172" s="142"/>
      <c r="G172" s="267">
        <v>50000</v>
      </c>
      <c r="H172" s="308">
        <v>50000</v>
      </c>
    </row>
    <row r="173" spans="1:8" s="2" customFormat="1" ht="15.75">
      <c r="A173" s="143"/>
      <c r="B173" s="144"/>
      <c r="C173" s="144"/>
      <c r="D173" s="144"/>
      <c r="E173" s="144" t="s">
        <v>143</v>
      </c>
      <c r="F173" s="142"/>
      <c r="G173" s="267">
        <v>200000</v>
      </c>
      <c r="H173" s="308">
        <v>200000</v>
      </c>
    </row>
    <row r="174" spans="1:8" s="64" customFormat="1" ht="15.75">
      <c r="A174" s="154"/>
      <c r="B174" s="144"/>
      <c r="C174" s="144"/>
      <c r="D174" s="144"/>
      <c r="E174" s="144" t="s">
        <v>214</v>
      </c>
      <c r="F174" s="142"/>
      <c r="G174" s="268">
        <v>240000</v>
      </c>
      <c r="H174" s="308">
        <v>240000</v>
      </c>
    </row>
    <row r="175" spans="1:8" s="64" customFormat="1" ht="15.75">
      <c r="A175" s="154"/>
      <c r="B175" s="144"/>
      <c r="C175" s="144"/>
      <c r="D175" s="144"/>
      <c r="E175" s="144" t="s">
        <v>230</v>
      </c>
      <c r="F175" s="142"/>
      <c r="G175" s="268">
        <v>381000</v>
      </c>
      <c r="H175" s="308">
        <v>381000</v>
      </c>
    </row>
    <row r="176" spans="1:8" s="64" customFormat="1" ht="15.75">
      <c r="A176" s="139" t="s">
        <v>68</v>
      </c>
      <c r="B176" s="140"/>
      <c r="C176" s="140" t="s">
        <v>69</v>
      </c>
      <c r="D176" s="140"/>
      <c r="E176" s="140"/>
      <c r="F176" s="141"/>
      <c r="G176" s="266">
        <f>SUM(G177)</f>
        <v>20000</v>
      </c>
      <c r="H176" s="307">
        <f>SUM(H177)</f>
        <v>35000</v>
      </c>
    </row>
    <row r="177" spans="1:8" s="64" customFormat="1" ht="15.75">
      <c r="A177" s="143"/>
      <c r="B177" s="144"/>
      <c r="C177" s="144" t="s">
        <v>70</v>
      </c>
      <c r="D177" s="144" t="s">
        <v>177</v>
      </c>
      <c r="E177" s="144"/>
      <c r="F177" s="142"/>
      <c r="G177" s="268">
        <f>SUM(G178)</f>
        <v>20000</v>
      </c>
      <c r="H177" s="308">
        <f>SUM(H178)</f>
        <v>35000</v>
      </c>
    </row>
    <row r="178" spans="1:8" s="64" customFormat="1" ht="15.75">
      <c r="A178" s="143"/>
      <c r="B178" s="144"/>
      <c r="C178" s="144"/>
      <c r="D178" s="144"/>
      <c r="E178" s="144" t="s">
        <v>178</v>
      </c>
      <c r="F178" s="142"/>
      <c r="G178" s="268">
        <v>20000</v>
      </c>
      <c r="H178" s="308">
        <v>35000</v>
      </c>
    </row>
    <row r="179" spans="1:8" s="64" customFormat="1" ht="15.75">
      <c r="A179" s="143"/>
      <c r="B179" s="144"/>
      <c r="C179" s="144"/>
      <c r="D179" s="144"/>
      <c r="E179" s="144"/>
      <c r="F179" s="142"/>
      <c r="G179" s="268"/>
      <c r="H179" s="308"/>
    </row>
    <row r="180" spans="1:8" s="64" customFormat="1" ht="15.75">
      <c r="A180" s="167" t="s">
        <v>321</v>
      </c>
      <c r="B180" s="168"/>
      <c r="C180" s="168"/>
      <c r="D180" s="168"/>
      <c r="E180" s="168"/>
      <c r="F180" s="169"/>
      <c r="G180" s="265">
        <f>SUM(G181)</f>
        <v>0</v>
      </c>
      <c r="H180" s="311">
        <f>SUM(H181)</f>
        <v>381000</v>
      </c>
    </row>
    <row r="181" spans="1:8" s="64" customFormat="1" ht="15.75">
      <c r="A181" s="139" t="s">
        <v>30</v>
      </c>
      <c r="B181" s="140"/>
      <c r="C181" s="140" t="s">
        <v>31</v>
      </c>
      <c r="D181" s="140"/>
      <c r="E181" s="140"/>
      <c r="F181" s="142"/>
      <c r="G181" s="266">
        <f>SUM(G182+G185)</f>
        <v>0</v>
      </c>
      <c r="H181" s="307">
        <f>SUM(H182+H185)</f>
        <v>381000</v>
      </c>
    </row>
    <row r="182" spans="1:8" s="64" customFormat="1" ht="15.75">
      <c r="A182" s="143"/>
      <c r="B182" s="144" t="s">
        <v>33</v>
      </c>
      <c r="C182" s="144"/>
      <c r="D182" s="144" t="s">
        <v>3</v>
      </c>
      <c r="E182" s="22"/>
      <c r="F182" s="142"/>
      <c r="G182" s="268">
        <f>SUM(G183)</f>
        <v>0</v>
      </c>
      <c r="H182" s="308">
        <f>SUM(H183)</f>
        <v>300000</v>
      </c>
    </row>
    <row r="183" spans="1:8" s="64" customFormat="1" ht="15.75">
      <c r="A183" s="143"/>
      <c r="B183" s="144"/>
      <c r="C183" s="144" t="s">
        <v>36</v>
      </c>
      <c r="D183" s="144" t="s">
        <v>37</v>
      </c>
      <c r="E183" s="144"/>
      <c r="F183" s="142"/>
      <c r="G183" s="268">
        <f>SUM(G184)</f>
        <v>0</v>
      </c>
      <c r="H183" s="308">
        <f>SUM(H184)</f>
        <v>300000</v>
      </c>
    </row>
    <row r="184" spans="1:8" s="64" customFormat="1" ht="15.75">
      <c r="A184" s="139"/>
      <c r="B184" s="140"/>
      <c r="C184" s="140"/>
      <c r="D184" s="140"/>
      <c r="E184" s="144" t="s">
        <v>12</v>
      </c>
      <c r="F184" s="142"/>
      <c r="G184" s="268">
        <v>0</v>
      </c>
      <c r="H184" s="308">
        <v>300000</v>
      </c>
    </row>
    <row r="185" spans="1:8" s="64" customFormat="1" ht="15.75">
      <c r="A185" s="139"/>
      <c r="B185" s="144" t="s">
        <v>57</v>
      </c>
      <c r="C185" s="144"/>
      <c r="D185" s="144" t="s">
        <v>58</v>
      </c>
      <c r="E185" s="144"/>
      <c r="F185" s="142"/>
      <c r="G185" s="268">
        <f>SUM(G186)</f>
        <v>0</v>
      </c>
      <c r="H185" s="308">
        <f>SUM(H186)</f>
        <v>81000</v>
      </c>
    </row>
    <row r="186" spans="1:8" s="64" customFormat="1" ht="15.75">
      <c r="A186" s="139"/>
      <c r="B186" s="144"/>
      <c r="C186" s="144" t="s">
        <v>59</v>
      </c>
      <c r="D186" s="144" t="s">
        <v>60</v>
      </c>
      <c r="E186" s="144"/>
      <c r="F186" s="142"/>
      <c r="G186" s="268">
        <v>0</v>
      </c>
      <c r="H186" s="308">
        <v>81000</v>
      </c>
    </row>
    <row r="187" spans="1:8" s="64" customFormat="1" ht="15.75">
      <c r="A187" s="143"/>
      <c r="B187" s="144"/>
      <c r="C187" s="144"/>
      <c r="D187" s="144"/>
      <c r="E187" s="144"/>
      <c r="F187" s="142"/>
      <c r="G187" s="268"/>
      <c r="H187" s="317"/>
    </row>
    <row r="188" spans="1:8" s="64" customFormat="1" ht="15.75">
      <c r="A188" s="167" t="s">
        <v>266</v>
      </c>
      <c r="B188" s="168"/>
      <c r="C188" s="168"/>
      <c r="D188" s="168"/>
      <c r="E188" s="168"/>
      <c r="F188" s="169"/>
      <c r="G188" s="265">
        <f aca="true" t="shared" si="2" ref="G188:H190">SUM(G189)</f>
        <v>30000</v>
      </c>
      <c r="H188" s="311">
        <f t="shared" si="2"/>
        <v>30000</v>
      </c>
    </row>
    <row r="189" spans="1:8" s="64" customFormat="1" ht="15.75">
      <c r="A189" s="139" t="s">
        <v>61</v>
      </c>
      <c r="B189" s="140"/>
      <c r="C189" s="140" t="s">
        <v>62</v>
      </c>
      <c r="D189" s="140"/>
      <c r="E189" s="140"/>
      <c r="F189" s="142"/>
      <c r="G189" s="266">
        <f t="shared" si="2"/>
        <v>30000</v>
      </c>
      <c r="H189" s="307">
        <f t="shared" si="2"/>
        <v>30000</v>
      </c>
    </row>
    <row r="190" spans="1:8" s="64" customFormat="1" ht="15.75">
      <c r="A190" s="139"/>
      <c r="B190" s="144" t="s">
        <v>63</v>
      </c>
      <c r="C190" s="144"/>
      <c r="D190" s="144" t="s">
        <v>64</v>
      </c>
      <c r="E190" s="144"/>
      <c r="F190" s="142"/>
      <c r="G190" s="268">
        <f t="shared" si="2"/>
        <v>30000</v>
      </c>
      <c r="H190" s="308">
        <f t="shared" si="2"/>
        <v>30000</v>
      </c>
    </row>
    <row r="191" spans="1:8" s="64" customFormat="1" ht="15.75">
      <c r="A191" s="143"/>
      <c r="B191" s="144"/>
      <c r="C191" s="144" t="s">
        <v>267</v>
      </c>
      <c r="D191" s="144" t="s">
        <v>268</v>
      </c>
      <c r="E191" s="144"/>
      <c r="F191" s="142"/>
      <c r="G191" s="268">
        <v>30000</v>
      </c>
      <c r="H191" s="308">
        <v>30000</v>
      </c>
    </row>
    <row r="192" spans="1:8" s="64" customFormat="1" ht="15.75">
      <c r="A192" s="137"/>
      <c r="B192" s="134"/>
      <c r="C192" s="134"/>
      <c r="D192" s="134"/>
      <c r="E192" s="134"/>
      <c r="F192" s="135"/>
      <c r="G192" s="276"/>
      <c r="H192" s="317"/>
    </row>
    <row r="193" spans="1:8" s="64" customFormat="1" ht="15.75">
      <c r="A193" s="162" t="s">
        <v>215</v>
      </c>
      <c r="B193" s="165"/>
      <c r="C193" s="165"/>
      <c r="D193" s="165"/>
      <c r="E193" s="165"/>
      <c r="F193" s="173"/>
      <c r="G193" s="265">
        <f>SUM(G194)</f>
        <v>325000</v>
      </c>
      <c r="H193" s="311">
        <f>SUM(H194)</f>
        <v>415000</v>
      </c>
    </row>
    <row r="194" spans="1:8" s="64" customFormat="1" ht="15.75">
      <c r="A194" s="125" t="s">
        <v>68</v>
      </c>
      <c r="B194" s="40"/>
      <c r="C194" s="40" t="s">
        <v>69</v>
      </c>
      <c r="D194" s="40"/>
      <c r="E194" s="40"/>
      <c r="F194" s="153"/>
      <c r="G194" s="266">
        <f>SUM(G195)</f>
        <v>325000</v>
      </c>
      <c r="H194" s="307">
        <f>SUM(H195)</f>
        <v>415000</v>
      </c>
    </row>
    <row r="195" spans="1:8" s="64" customFormat="1" ht="15.75">
      <c r="A195" s="125"/>
      <c r="B195" s="7"/>
      <c r="C195" s="7" t="s">
        <v>70</v>
      </c>
      <c r="D195" s="7" t="s">
        <v>71</v>
      </c>
      <c r="E195" s="7"/>
      <c r="F195" s="153"/>
      <c r="G195" s="268">
        <v>325000</v>
      </c>
      <c r="H195" s="308">
        <v>415000</v>
      </c>
    </row>
    <row r="196" spans="1:8" s="64" customFormat="1" ht="15.75">
      <c r="A196" s="342"/>
      <c r="B196" s="336"/>
      <c r="C196" s="336"/>
      <c r="D196" s="336"/>
      <c r="E196" s="336"/>
      <c r="F196" s="343"/>
      <c r="G196" s="276"/>
      <c r="H196" s="317"/>
    </row>
    <row r="197" spans="1:8" s="2" customFormat="1" ht="15.75">
      <c r="A197" s="167" t="s">
        <v>144</v>
      </c>
      <c r="B197" s="168"/>
      <c r="C197" s="168"/>
      <c r="D197" s="168"/>
      <c r="E197" s="168"/>
      <c r="F197" s="169"/>
      <c r="G197" s="265">
        <f>SUM(G198)</f>
        <v>1920000</v>
      </c>
      <c r="H197" s="311">
        <f>SUM(H198)</f>
        <v>2050000</v>
      </c>
    </row>
    <row r="198" spans="1:8" s="2" customFormat="1" ht="15.75">
      <c r="A198" s="139" t="s">
        <v>30</v>
      </c>
      <c r="B198" s="140"/>
      <c r="C198" s="140" t="s">
        <v>31</v>
      </c>
      <c r="D198" s="140"/>
      <c r="E198" s="140"/>
      <c r="F198" s="142"/>
      <c r="G198" s="266">
        <f>SUM(G199+G204+G202)</f>
        <v>1920000</v>
      </c>
      <c r="H198" s="307">
        <f>SUM(H199+H204+H202)</f>
        <v>2050000</v>
      </c>
    </row>
    <row r="199" spans="1:8" s="37" customFormat="1" ht="15.75">
      <c r="A199" s="143"/>
      <c r="B199" s="144" t="s">
        <v>33</v>
      </c>
      <c r="C199" s="144"/>
      <c r="D199" s="144" t="s">
        <v>3</v>
      </c>
      <c r="E199" s="22"/>
      <c r="F199" s="149"/>
      <c r="G199" s="267">
        <f>SUM(G200)</f>
        <v>615000</v>
      </c>
      <c r="H199" s="309">
        <f>SUM(H200)</f>
        <v>615000</v>
      </c>
    </row>
    <row r="200" spans="1:8" s="2" customFormat="1" ht="15.75">
      <c r="A200" s="143"/>
      <c r="B200" s="144"/>
      <c r="C200" s="144" t="s">
        <v>36</v>
      </c>
      <c r="D200" s="144" t="s">
        <v>37</v>
      </c>
      <c r="E200" s="144"/>
      <c r="F200" s="142"/>
      <c r="G200" s="267">
        <f>SUM(G201:G201)</f>
        <v>615000</v>
      </c>
      <c r="H200" s="309">
        <f>SUM(H201:H201)</f>
        <v>615000</v>
      </c>
    </row>
    <row r="201" spans="1:8" s="2" customFormat="1" ht="15.75">
      <c r="A201" s="139"/>
      <c r="B201" s="140"/>
      <c r="C201" s="140"/>
      <c r="D201" s="140"/>
      <c r="E201" s="144" t="s">
        <v>12</v>
      </c>
      <c r="F201" s="142"/>
      <c r="G201" s="267">
        <v>615000</v>
      </c>
      <c r="H201" s="308">
        <v>615000</v>
      </c>
    </row>
    <row r="202" spans="1:8" s="2" customFormat="1" ht="15.75">
      <c r="A202" s="139"/>
      <c r="B202" s="144" t="s">
        <v>40</v>
      </c>
      <c r="C202" s="144"/>
      <c r="D202" s="144" t="s">
        <v>41</v>
      </c>
      <c r="E202" s="144"/>
      <c r="F202" s="142"/>
      <c r="G202" s="267">
        <f>SUM(G203)</f>
        <v>45000</v>
      </c>
      <c r="H202" s="309">
        <f>SUM(H203)</f>
        <v>45000</v>
      </c>
    </row>
    <row r="203" spans="1:8" s="2" customFormat="1" ht="15.75">
      <c r="A203" s="139"/>
      <c r="B203" s="144"/>
      <c r="C203" s="144" t="s">
        <v>42</v>
      </c>
      <c r="D203" s="144" t="s">
        <v>196</v>
      </c>
      <c r="E203" s="144"/>
      <c r="F203" s="142"/>
      <c r="G203" s="267">
        <v>45000</v>
      </c>
      <c r="H203" s="308">
        <v>45000</v>
      </c>
    </row>
    <row r="204" spans="1:8" s="37" customFormat="1" ht="15.75">
      <c r="A204" s="143"/>
      <c r="B204" s="144" t="s">
        <v>46</v>
      </c>
      <c r="C204" s="144"/>
      <c r="D204" s="144" t="s">
        <v>47</v>
      </c>
      <c r="E204" s="144"/>
      <c r="F204" s="142"/>
      <c r="G204" s="267">
        <f>SUM(G207+G209+G206+G205)</f>
        <v>1260000</v>
      </c>
      <c r="H204" s="309">
        <f>SUM(H207+H209+H206+H205)</f>
        <v>1390000</v>
      </c>
    </row>
    <row r="205" spans="1:8" s="37" customFormat="1" ht="15.75">
      <c r="A205" s="143"/>
      <c r="B205" s="144"/>
      <c r="C205" s="144" t="s">
        <v>289</v>
      </c>
      <c r="D205" s="144" t="s">
        <v>290</v>
      </c>
      <c r="E205" s="144"/>
      <c r="F205" s="142"/>
      <c r="G205" s="267">
        <v>0</v>
      </c>
      <c r="H205" s="309">
        <v>20000</v>
      </c>
    </row>
    <row r="206" spans="1:8" s="37" customFormat="1" ht="15.75">
      <c r="A206" s="143"/>
      <c r="B206" s="144"/>
      <c r="C206" s="144" t="s">
        <v>52</v>
      </c>
      <c r="D206" s="144" t="s">
        <v>6</v>
      </c>
      <c r="E206" s="144"/>
      <c r="F206" s="142"/>
      <c r="G206" s="267">
        <v>0</v>
      </c>
      <c r="H206" s="309">
        <v>110000</v>
      </c>
    </row>
    <row r="207" spans="1:8" s="2" customFormat="1" ht="15.75">
      <c r="A207" s="143"/>
      <c r="B207" s="144"/>
      <c r="C207" s="144" t="s">
        <v>53</v>
      </c>
      <c r="D207" s="144" t="s">
        <v>54</v>
      </c>
      <c r="E207" s="144"/>
      <c r="F207" s="142"/>
      <c r="G207" s="267">
        <f>SUM(G208:G208)</f>
        <v>850000</v>
      </c>
      <c r="H207" s="309">
        <f>SUM(H208:H208)</f>
        <v>850000</v>
      </c>
    </row>
    <row r="208" spans="1:8" s="2" customFormat="1" ht="15.75">
      <c r="A208" s="143"/>
      <c r="B208" s="144"/>
      <c r="C208" s="144"/>
      <c r="D208" s="144"/>
      <c r="E208" s="144" t="s">
        <v>55</v>
      </c>
      <c r="F208" s="142"/>
      <c r="G208" s="267">
        <v>850000</v>
      </c>
      <c r="H208" s="308">
        <v>850000</v>
      </c>
    </row>
    <row r="209" spans="1:8" s="2" customFormat="1" ht="15.75">
      <c r="A209" s="143"/>
      <c r="B209" s="144"/>
      <c r="C209" s="144" t="s">
        <v>59</v>
      </c>
      <c r="D209" s="144" t="s">
        <v>60</v>
      </c>
      <c r="E209" s="144"/>
      <c r="F209" s="142"/>
      <c r="G209" s="267">
        <v>410000</v>
      </c>
      <c r="H209" s="308">
        <v>410000</v>
      </c>
    </row>
    <row r="210" spans="1:8" s="2" customFormat="1" ht="15.75">
      <c r="A210" s="137"/>
      <c r="B210" s="134"/>
      <c r="C210" s="134"/>
      <c r="D210" s="134"/>
      <c r="E210" s="134"/>
      <c r="F210" s="135"/>
      <c r="G210" s="267"/>
      <c r="H210" s="317"/>
    </row>
    <row r="211" spans="1:8" s="2" customFormat="1" ht="15.75">
      <c r="A211" s="167" t="s">
        <v>145</v>
      </c>
      <c r="B211" s="168"/>
      <c r="C211" s="168"/>
      <c r="D211" s="168"/>
      <c r="E211" s="168"/>
      <c r="F211" s="169"/>
      <c r="G211" s="265">
        <f>SUM(G212+G216+G218)</f>
        <v>1235000</v>
      </c>
      <c r="H211" s="311">
        <f>SUM(H212+H216+H218)</f>
        <v>2240000</v>
      </c>
    </row>
    <row r="212" spans="1:8" s="2" customFormat="1" ht="15.75">
      <c r="A212" s="139" t="s">
        <v>21</v>
      </c>
      <c r="B212" s="140"/>
      <c r="C212" s="140" t="s">
        <v>8</v>
      </c>
      <c r="D212" s="140"/>
      <c r="E212" s="140"/>
      <c r="F212" s="142"/>
      <c r="G212" s="266">
        <f aca="true" t="shared" si="3" ref="G212:H214">SUM(G213)</f>
        <v>515000</v>
      </c>
      <c r="H212" s="307">
        <f t="shared" si="3"/>
        <v>515000</v>
      </c>
    </row>
    <row r="213" spans="1:8" s="2" customFormat="1" ht="15.75">
      <c r="A213" s="143"/>
      <c r="B213" s="144" t="s">
        <v>26</v>
      </c>
      <c r="C213" s="144"/>
      <c r="D213" s="144" t="s">
        <v>2</v>
      </c>
      <c r="E213" s="144"/>
      <c r="F213" s="142"/>
      <c r="G213" s="268">
        <f t="shared" si="3"/>
        <v>515000</v>
      </c>
      <c r="H213" s="308">
        <f t="shared" si="3"/>
        <v>515000</v>
      </c>
    </row>
    <row r="214" spans="1:8" s="2" customFormat="1" ht="15.75">
      <c r="A214" s="143"/>
      <c r="B214" s="144"/>
      <c r="C214" s="144" t="s">
        <v>262</v>
      </c>
      <c r="D214" s="144" t="s">
        <v>263</v>
      </c>
      <c r="E214" s="144"/>
      <c r="F214" s="142"/>
      <c r="G214" s="267">
        <f t="shared" si="3"/>
        <v>515000</v>
      </c>
      <c r="H214" s="309">
        <f t="shared" si="3"/>
        <v>515000</v>
      </c>
    </row>
    <row r="215" spans="1:8" s="2" customFormat="1" ht="15.75">
      <c r="A215" s="143"/>
      <c r="B215" s="144"/>
      <c r="C215" s="144"/>
      <c r="D215" s="144"/>
      <c r="E215" s="144" t="s">
        <v>205</v>
      </c>
      <c r="F215" s="142"/>
      <c r="G215" s="267">
        <v>515000</v>
      </c>
      <c r="H215" s="308">
        <v>515000</v>
      </c>
    </row>
    <row r="216" spans="1:8" s="2" customFormat="1" ht="15.75" customHeight="1">
      <c r="A216" s="139" t="s">
        <v>28</v>
      </c>
      <c r="B216" s="140"/>
      <c r="C216" s="140" t="s">
        <v>29</v>
      </c>
      <c r="D216" s="49"/>
      <c r="E216" s="49"/>
      <c r="F216" s="152"/>
      <c r="G216" s="266">
        <f>SUM(G217)</f>
        <v>115000</v>
      </c>
      <c r="H216" s="307">
        <f>SUM(H217)</f>
        <v>115000</v>
      </c>
    </row>
    <row r="217" spans="1:8" s="2" customFormat="1" ht="15.75">
      <c r="A217" s="143"/>
      <c r="B217" s="144"/>
      <c r="C217" s="144"/>
      <c r="D217" s="144" t="s">
        <v>15</v>
      </c>
      <c r="E217" s="144"/>
      <c r="F217" s="142"/>
      <c r="G217" s="267">
        <v>115000</v>
      </c>
      <c r="H217" s="308">
        <v>115000</v>
      </c>
    </row>
    <row r="218" spans="1:8" s="2" customFormat="1" ht="15.75">
      <c r="A218" s="139" t="s">
        <v>30</v>
      </c>
      <c r="B218" s="140"/>
      <c r="C218" s="140" t="s">
        <v>31</v>
      </c>
      <c r="D218" s="140"/>
      <c r="E218" s="140"/>
      <c r="F218" s="142"/>
      <c r="G218" s="266">
        <f>SUM(G219+G231+G236+G226)</f>
        <v>605000</v>
      </c>
      <c r="H218" s="307">
        <f>SUM(H219+H231+H236+H226)</f>
        <v>1610000</v>
      </c>
    </row>
    <row r="219" spans="1:8" s="37" customFormat="1" ht="15.75">
      <c r="A219" s="143"/>
      <c r="B219" s="144" t="s">
        <v>33</v>
      </c>
      <c r="C219" s="144"/>
      <c r="D219" s="144" t="s">
        <v>3</v>
      </c>
      <c r="E219" s="22"/>
      <c r="F219" s="149"/>
      <c r="G219" s="268">
        <f>SUM(G220+G223)</f>
        <v>100000</v>
      </c>
      <c r="H219" s="308">
        <f>SUM(H220+H223)</f>
        <v>50000</v>
      </c>
    </row>
    <row r="220" spans="1:8" s="37" customFormat="1" ht="15.75">
      <c r="A220" s="143"/>
      <c r="B220" s="144"/>
      <c r="C220" s="144" t="s">
        <v>34</v>
      </c>
      <c r="D220" s="144" t="s">
        <v>35</v>
      </c>
      <c r="E220" s="22"/>
      <c r="F220" s="149"/>
      <c r="G220" s="267">
        <f>SUM(G221:G222)</f>
        <v>10000</v>
      </c>
      <c r="H220" s="309">
        <f>SUM(H221:H222)</f>
        <v>10000</v>
      </c>
    </row>
    <row r="221" spans="1:8" s="37" customFormat="1" ht="15.75">
      <c r="A221" s="143"/>
      <c r="B221" s="144"/>
      <c r="C221" s="144"/>
      <c r="D221" s="144"/>
      <c r="E221" s="22" t="s">
        <v>14</v>
      </c>
      <c r="F221" s="149"/>
      <c r="G221" s="267">
        <v>10000</v>
      </c>
      <c r="H221" s="308">
        <v>0</v>
      </c>
    </row>
    <row r="222" spans="1:8" s="37" customFormat="1" ht="15.75">
      <c r="A222" s="143"/>
      <c r="B222" s="144"/>
      <c r="C222" s="144"/>
      <c r="D222" s="144"/>
      <c r="E222" s="22" t="s">
        <v>300</v>
      </c>
      <c r="F222" s="149"/>
      <c r="G222" s="267">
        <v>0</v>
      </c>
      <c r="H222" s="308">
        <v>10000</v>
      </c>
    </row>
    <row r="223" spans="1:8" s="2" customFormat="1" ht="15.75">
      <c r="A223" s="143"/>
      <c r="B223" s="144"/>
      <c r="C223" s="144" t="s">
        <v>36</v>
      </c>
      <c r="D223" s="144" t="s">
        <v>37</v>
      </c>
      <c r="E223" s="144"/>
      <c r="F223" s="142"/>
      <c r="G223" s="268">
        <f>SUM(G224:G225)</f>
        <v>90000</v>
      </c>
      <c r="H223" s="308">
        <f>SUM(H224:H225)</f>
        <v>40000</v>
      </c>
    </row>
    <row r="224" spans="1:8" s="2" customFormat="1" ht="15.75">
      <c r="A224" s="139"/>
      <c r="B224" s="140"/>
      <c r="C224" s="140"/>
      <c r="D224" s="140"/>
      <c r="E224" s="144" t="s">
        <v>38</v>
      </c>
      <c r="F224" s="142"/>
      <c r="G224" s="267">
        <v>10000</v>
      </c>
      <c r="H224" s="308">
        <v>10000</v>
      </c>
    </row>
    <row r="225" spans="1:8" s="2" customFormat="1" ht="15.75">
      <c r="A225" s="139"/>
      <c r="B225" s="140"/>
      <c r="C225" s="140"/>
      <c r="D225" s="140"/>
      <c r="E225" s="144" t="s">
        <v>12</v>
      </c>
      <c r="F225" s="142"/>
      <c r="G225" s="267">
        <v>80000</v>
      </c>
      <c r="H225" s="308">
        <v>30000</v>
      </c>
    </row>
    <row r="226" spans="1:8" s="37" customFormat="1" ht="15.75">
      <c r="A226" s="143"/>
      <c r="B226" s="144" t="s">
        <v>40</v>
      </c>
      <c r="C226" s="144"/>
      <c r="D226" s="144" t="s">
        <v>41</v>
      </c>
      <c r="E226" s="144"/>
      <c r="F226" s="142"/>
      <c r="G226" s="268">
        <f>SUM(G227+G229)</f>
        <v>105000</v>
      </c>
      <c r="H226" s="308">
        <f>SUM(H227+H229)</f>
        <v>115000</v>
      </c>
    </row>
    <row r="227" spans="1:8" s="37" customFormat="1" ht="15.75">
      <c r="A227" s="143"/>
      <c r="B227" s="144"/>
      <c r="C227" s="144" t="s">
        <v>42</v>
      </c>
      <c r="D227" s="144" t="s">
        <v>196</v>
      </c>
      <c r="E227" s="144"/>
      <c r="F227" s="142"/>
      <c r="G227" s="267">
        <f>SUM(G228:G228)</f>
        <v>65000</v>
      </c>
      <c r="H227" s="309">
        <f>SUM(H228:H228)</f>
        <v>65000</v>
      </c>
    </row>
    <row r="228" spans="1:8" s="37" customFormat="1" ht="15.75">
      <c r="A228" s="143"/>
      <c r="B228" s="144"/>
      <c r="C228" s="144"/>
      <c r="D228" s="144"/>
      <c r="E228" s="144" t="s">
        <v>197</v>
      </c>
      <c r="F228" s="142"/>
      <c r="G228" s="267">
        <v>65000</v>
      </c>
      <c r="H228" s="308">
        <v>65000</v>
      </c>
    </row>
    <row r="229" spans="1:8" s="2" customFormat="1" ht="15.75">
      <c r="A229" s="143"/>
      <c r="B229" s="144"/>
      <c r="C229" s="144" t="s">
        <v>44</v>
      </c>
      <c r="D229" s="144" t="s">
        <v>45</v>
      </c>
      <c r="E229" s="144"/>
      <c r="F229" s="142"/>
      <c r="G229" s="267">
        <f>SUM(G230)</f>
        <v>40000</v>
      </c>
      <c r="H229" s="309">
        <f>SUM(H230)</f>
        <v>50000</v>
      </c>
    </row>
    <row r="230" spans="1:8" s="2" customFormat="1" ht="15.75">
      <c r="A230" s="143"/>
      <c r="B230" s="144"/>
      <c r="C230" s="144"/>
      <c r="D230" s="144"/>
      <c r="E230" s="144" t="s">
        <v>4</v>
      </c>
      <c r="F230" s="142"/>
      <c r="G230" s="267">
        <v>40000</v>
      </c>
      <c r="H230" s="308">
        <v>50000</v>
      </c>
    </row>
    <row r="231" spans="1:8" s="37" customFormat="1" ht="15.75">
      <c r="A231" s="143"/>
      <c r="B231" s="144" t="s">
        <v>46</v>
      </c>
      <c r="C231" s="144"/>
      <c r="D231" s="144" t="s">
        <v>47</v>
      </c>
      <c r="E231" s="144"/>
      <c r="F231" s="142"/>
      <c r="G231" s="268">
        <f>SUM(G232)</f>
        <v>270000</v>
      </c>
      <c r="H231" s="308">
        <f>SUM(H232)</f>
        <v>1135000</v>
      </c>
    </row>
    <row r="232" spans="1:8" s="2" customFormat="1" ht="15.75">
      <c r="A232" s="143"/>
      <c r="B232" s="144"/>
      <c r="C232" s="144" t="s">
        <v>48</v>
      </c>
      <c r="D232" s="144" t="s">
        <v>49</v>
      </c>
      <c r="E232" s="144"/>
      <c r="F232" s="142"/>
      <c r="G232" s="267">
        <f>SUM(G233:G235)</f>
        <v>270000</v>
      </c>
      <c r="H232" s="309">
        <f>SUM(H233:H235)</f>
        <v>1135000</v>
      </c>
    </row>
    <row r="233" spans="1:8" s="2" customFormat="1" ht="15.75">
      <c r="A233" s="143"/>
      <c r="B233" s="144"/>
      <c r="C233" s="144"/>
      <c r="D233" s="144"/>
      <c r="E233" s="144" t="s">
        <v>301</v>
      </c>
      <c r="F233" s="142"/>
      <c r="G233" s="267">
        <v>0</v>
      </c>
      <c r="H233" s="309">
        <v>550000</v>
      </c>
    </row>
    <row r="234" spans="1:8" s="2" customFormat="1" ht="15.75">
      <c r="A234" s="143"/>
      <c r="B234" s="144"/>
      <c r="C234" s="144"/>
      <c r="D234" s="144"/>
      <c r="E234" s="144" t="s">
        <v>198</v>
      </c>
      <c r="F234" s="142"/>
      <c r="G234" s="267">
        <v>65000</v>
      </c>
      <c r="H234" s="308">
        <v>75000</v>
      </c>
    </row>
    <row r="235" spans="1:8" s="2" customFormat="1" ht="15.75">
      <c r="A235" s="143"/>
      <c r="B235" s="144"/>
      <c r="C235" s="144"/>
      <c r="D235" s="144"/>
      <c r="E235" s="144" t="s">
        <v>51</v>
      </c>
      <c r="F235" s="142"/>
      <c r="G235" s="267">
        <v>205000</v>
      </c>
      <c r="H235" s="308">
        <v>510000</v>
      </c>
    </row>
    <row r="236" spans="1:8" s="37" customFormat="1" ht="15.75">
      <c r="A236" s="143"/>
      <c r="B236" s="144" t="s">
        <v>57</v>
      </c>
      <c r="C236" s="144"/>
      <c r="D236" s="144" t="s">
        <v>58</v>
      </c>
      <c r="E236" s="144"/>
      <c r="F236" s="142"/>
      <c r="G236" s="268">
        <f>SUM(G237)</f>
        <v>130000</v>
      </c>
      <c r="H236" s="308">
        <f>SUM(H237)</f>
        <v>310000</v>
      </c>
    </row>
    <row r="237" spans="1:8" s="2" customFormat="1" ht="15.75">
      <c r="A237" s="143"/>
      <c r="B237" s="144"/>
      <c r="C237" s="144" t="s">
        <v>59</v>
      </c>
      <c r="D237" s="144" t="s">
        <v>60</v>
      </c>
      <c r="E237" s="144"/>
      <c r="F237" s="142"/>
      <c r="G237" s="267">
        <v>130000</v>
      </c>
      <c r="H237" s="308">
        <v>310000</v>
      </c>
    </row>
    <row r="238" spans="1:8" s="2" customFormat="1" ht="15.75">
      <c r="A238" s="139"/>
      <c r="B238" s="140"/>
      <c r="C238" s="144"/>
      <c r="D238" s="144"/>
      <c r="E238" s="144"/>
      <c r="F238" s="142"/>
      <c r="G238" s="267" t="s">
        <v>253</v>
      </c>
      <c r="H238" s="317"/>
    </row>
    <row r="239" spans="1:8" s="2" customFormat="1" ht="15.75">
      <c r="A239" s="167" t="s">
        <v>161</v>
      </c>
      <c r="B239" s="170"/>
      <c r="C239" s="168"/>
      <c r="D239" s="168"/>
      <c r="E239" s="168"/>
      <c r="F239" s="169"/>
      <c r="G239" s="265">
        <f>SUM(G240+G245+G248)</f>
        <v>3520500</v>
      </c>
      <c r="H239" s="311">
        <f>SUM(H240+H245+H248)</f>
        <v>2581000</v>
      </c>
    </row>
    <row r="240" spans="1:8" s="2" customFormat="1" ht="15.75">
      <c r="A240" s="139" t="s">
        <v>21</v>
      </c>
      <c r="B240" s="140"/>
      <c r="C240" s="140" t="s">
        <v>8</v>
      </c>
      <c r="D240" s="140"/>
      <c r="E240" s="140"/>
      <c r="F240" s="142">
        <v>2</v>
      </c>
      <c r="G240" s="266">
        <f>SUM(G241)</f>
        <v>3000000</v>
      </c>
      <c r="H240" s="307">
        <f>SUM(H241)</f>
        <v>2300000</v>
      </c>
    </row>
    <row r="241" spans="1:8" s="2" customFormat="1" ht="15.75">
      <c r="A241" s="143"/>
      <c r="B241" s="144" t="s">
        <v>22</v>
      </c>
      <c r="C241" s="144"/>
      <c r="D241" s="144" t="s">
        <v>23</v>
      </c>
      <c r="E241" s="144"/>
      <c r="F241" s="142"/>
      <c r="G241" s="267">
        <f>SUM(G242+G244)</f>
        <v>3000000</v>
      </c>
      <c r="H241" s="309">
        <f>SUM(H242+H244)</f>
        <v>2300000</v>
      </c>
    </row>
    <row r="242" spans="1:8" s="2" customFormat="1" ht="15.75">
      <c r="A242" s="143"/>
      <c r="B242" s="144"/>
      <c r="C242" s="144" t="s">
        <v>24</v>
      </c>
      <c r="D242" s="144" t="s">
        <v>25</v>
      </c>
      <c r="E242" s="144"/>
      <c r="F242" s="142"/>
      <c r="G242" s="267">
        <f>SUM(G243:G243)</f>
        <v>3000000</v>
      </c>
      <c r="H242" s="309">
        <f>SUM(H243:H243)</f>
        <v>2200000</v>
      </c>
    </row>
    <row r="243" spans="1:8" s="2" customFormat="1" ht="15.75">
      <c r="A243" s="143"/>
      <c r="B243" s="144"/>
      <c r="C243" s="144"/>
      <c r="D243" s="144" t="s">
        <v>132</v>
      </c>
      <c r="E243" s="144"/>
      <c r="F243" s="142"/>
      <c r="G243" s="267">
        <v>3000000</v>
      </c>
      <c r="H243" s="308">
        <v>2200000</v>
      </c>
    </row>
    <row r="244" spans="1:8" s="2" customFormat="1" ht="15.75">
      <c r="A244" s="143"/>
      <c r="B244" s="144"/>
      <c r="C244" s="144" t="s">
        <v>233</v>
      </c>
      <c r="D244" s="144" t="s">
        <v>234</v>
      </c>
      <c r="E244" s="144"/>
      <c r="F244" s="142"/>
      <c r="G244" s="267">
        <v>0</v>
      </c>
      <c r="H244" s="308">
        <v>100000</v>
      </c>
    </row>
    <row r="245" spans="1:8" s="2" customFormat="1" ht="15.75" customHeight="1">
      <c r="A245" s="139" t="s">
        <v>28</v>
      </c>
      <c r="B245" s="140"/>
      <c r="C245" s="140" t="s">
        <v>29</v>
      </c>
      <c r="D245" s="49"/>
      <c r="E245" s="49"/>
      <c r="F245" s="152"/>
      <c r="G245" s="266">
        <f>SUM(G246:G247)</f>
        <v>330000</v>
      </c>
      <c r="H245" s="307">
        <f>SUM(H246:H247)</f>
        <v>281000</v>
      </c>
    </row>
    <row r="246" spans="1:8" s="2" customFormat="1" ht="15.75">
      <c r="A246" s="143"/>
      <c r="B246" s="144"/>
      <c r="C246" s="144" t="s">
        <v>256</v>
      </c>
      <c r="D246" s="144" t="s">
        <v>15</v>
      </c>
      <c r="E246" s="144"/>
      <c r="F246" s="142"/>
      <c r="G246" s="267">
        <v>330000</v>
      </c>
      <c r="H246" s="308">
        <v>280000</v>
      </c>
    </row>
    <row r="247" spans="1:8" s="2" customFormat="1" ht="15.75">
      <c r="A247" s="143"/>
      <c r="B247" s="144"/>
      <c r="C247" s="144" t="s">
        <v>309</v>
      </c>
      <c r="D247" s="144" t="s">
        <v>299</v>
      </c>
      <c r="E247" s="144"/>
      <c r="F247" s="142"/>
      <c r="G247" s="267">
        <v>0</v>
      </c>
      <c r="H247" s="308">
        <v>1000</v>
      </c>
    </row>
    <row r="248" spans="1:8" s="2" customFormat="1" ht="15.75">
      <c r="A248" s="139" t="s">
        <v>30</v>
      </c>
      <c r="B248" s="140"/>
      <c r="C248" s="140" t="s">
        <v>31</v>
      </c>
      <c r="D248" s="140"/>
      <c r="E248" s="140"/>
      <c r="F248" s="142"/>
      <c r="G248" s="266">
        <f>SUM(G249+G253)</f>
        <v>190500</v>
      </c>
      <c r="H248" s="307">
        <f>SUM(H249+H253)</f>
        <v>0</v>
      </c>
    </row>
    <row r="249" spans="1:8" s="2" customFormat="1" ht="15.75">
      <c r="A249" s="143"/>
      <c r="B249" s="144" t="s">
        <v>33</v>
      </c>
      <c r="C249" s="144"/>
      <c r="D249" s="144" t="s">
        <v>3</v>
      </c>
      <c r="E249" s="22"/>
      <c r="F249" s="142"/>
      <c r="G249" s="267">
        <f>SUM(G250)</f>
        <v>150000</v>
      </c>
      <c r="H249" s="309">
        <f>SUM(H250)</f>
        <v>0</v>
      </c>
    </row>
    <row r="250" spans="1:8" s="2" customFormat="1" ht="15.75">
      <c r="A250" s="143"/>
      <c r="B250" s="144"/>
      <c r="C250" s="144" t="s">
        <v>36</v>
      </c>
      <c r="D250" s="144" t="s">
        <v>37</v>
      </c>
      <c r="E250" s="144"/>
      <c r="F250" s="142"/>
      <c r="G250" s="267">
        <f>SUM(G251:G252)</f>
        <v>150000</v>
      </c>
      <c r="H250" s="309">
        <f>SUM(H251:H252)</f>
        <v>0</v>
      </c>
    </row>
    <row r="251" spans="1:8" s="2" customFormat="1" ht="15.75">
      <c r="A251" s="143"/>
      <c r="B251" s="144"/>
      <c r="C251" s="144"/>
      <c r="D251" s="144"/>
      <c r="E251" s="144" t="s">
        <v>250</v>
      </c>
      <c r="F251" s="142"/>
      <c r="G251" s="267">
        <v>50000</v>
      </c>
      <c r="H251" s="308">
        <v>0</v>
      </c>
    </row>
    <row r="252" spans="1:8" s="2" customFormat="1" ht="15.75">
      <c r="A252" s="143"/>
      <c r="B252" s="144"/>
      <c r="C252" s="144"/>
      <c r="D252" s="144"/>
      <c r="E252" s="144" t="s">
        <v>12</v>
      </c>
      <c r="F252" s="142"/>
      <c r="G252" s="267">
        <v>100000</v>
      </c>
      <c r="H252" s="308">
        <v>0</v>
      </c>
    </row>
    <row r="253" spans="1:8" s="2" customFormat="1" ht="15.75">
      <c r="A253" s="143"/>
      <c r="B253" s="144" t="s">
        <v>57</v>
      </c>
      <c r="C253" s="144"/>
      <c r="D253" s="144" t="s">
        <v>58</v>
      </c>
      <c r="E253" s="144"/>
      <c r="F253" s="142"/>
      <c r="G253" s="267">
        <f>SUM(G254)</f>
        <v>40500</v>
      </c>
      <c r="H253" s="309">
        <f>SUM(H254)</f>
        <v>0</v>
      </c>
    </row>
    <row r="254" spans="1:8" s="2" customFormat="1" ht="15.75">
      <c r="A254" s="143"/>
      <c r="B254" s="144"/>
      <c r="C254" s="144" t="s">
        <v>59</v>
      </c>
      <c r="D254" s="144" t="s">
        <v>60</v>
      </c>
      <c r="E254" s="144"/>
      <c r="F254" s="142"/>
      <c r="G254" s="267">
        <v>40500</v>
      </c>
      <c r="H254" s="308">
        <v>0</v>
      </c>
    </row>
    <row r="255" spans="1:8" s="2" customFormat="1" ht="15.75">
      <c r="A255" s="137"/>
      <c r="B255" s="134"/>
      <c r="C255" s="134"/>
      <c r="D255" s="134"/>
      <c r="E255" s="145"/>
      <c r="F255" s="135"/>
      <c r="G255" s="267"/>
      <c r="H255" s="317"/>
    </row>
    <row r="256" spans="1:8" s="2" customFormat="1" ht="15.75">
      <c r="A256" s="167" t="s">
        <v>213</v>
      </c>
      <c r="B256" s="170"/>
      <c r="C256" s="170"/>
      <c r="D256" s="170"/>
      <c r="E256" s="174"/>
      <c r="F256" s="172"/>
      <c r="G256" s="265">
        <f>SUM(G257)</f>
        <v>50000</v>
      </c>
      <c r="H256" s="311">
        <f>SUM(H257)</f>
        <v>50000</v>
      </c>
    </row>
    <row r="257" spans="1:8" s="2" customFormat="1" ht="15.75">
      <c r="A257" s="139" t="s">
        <v>68</v>
      </c>
      <c r="B257" s="140"/>
      <c r="C257" s="140" t="s">
        <v>69</v>
      </c>
      <c r="D257" s="140"/>
      <c r="E257" s="140"/>
      <c r="F257" s="135"/>
      <c r="G257" s="266">
        <f>SUM(G258)</f>
        <v>50000</v>
      </c>
      <c r="H257" s="307">
        <f>SUM(H258)</f>
        <v>50000</v>
      </c>
    </row>
    <row r="258" spans="1:8" s="2" customFormat="1" ht="15.75">
      <c r="A258" s="137"/>
      <c r="B258" s="134"/>
      <c r="C258" s="144" t="s">
        <v>73</v>
      </c>
      <c r="D258" s="144" t="s">
        <v>72</v>
      </c>
      <c r="E258" s="144"/>
      <c r="F258" s="135"/>
      <c r="G258" s="268">
        <f>SUM(G259:G259)</f>
        <v>50000</v>
      </c>
      <c r="H258" s="308">
        <f>SUM(H259:H259)</f>
        <v>50000</v>
      </c>
    </row>
    <row r="259" spans="1:8" s="2" customFormat="1" ht="15.75">
      <c r="A259" s="137"/>
      <c r="B259" s="134"/>
      <c r="C259" s="144"/>
      <c r="D259" s="144"/>
      <c r="E259" s="144" t="s">
        <v>241</v>
      </c>
      <c r="F259" s="135"/>
      <c r="G259" s="267">
        <v>50000</v>
      </c>
      <c r="H259" s="308">
        <v>50000</v>
      </c>
    </row>
    <row r="260" spans="1:8" s="2" customFormat="1" ht="15.75">
      <c r="A260" s="137"/>
      <c r="B260" s="134"/>
      <c r="C260" s="144"/>
      <c r="D260" s="144"/>
      <c r="E260" s="144"/>
      <c r="F260" s="135"/>
      <c r="G260" s="277"/>
      <c r="H260" s="317"/>
    </row>
    <row r="261" spans="1:8" s="2" customFormat="1" ht="15.75">
      <c r="A261" s="167" t="s">
        <v>206</v>
      </c>
      <c r="B261" s="168"/>
      <c r="C261" s="168"/>
      <c r="D261" s="168"/>
      <c r="E261" s="168"/>
      <c r="F261" s="169"/>
      <c r="G261" s="265">
        <f aca="true" t="shared" si="4" ref="G261:H263">SUM(G262)</f>
        <v>50000</v>
      </c>
      <c r="H261" s="311">
        <f t="shared" si="4"/>
        <v>50000</v>
      </c>
    </row>
    <row r="262" spans="1:8" s="2" customFormat="1" ht="15.75">
      <c r="A262" s="139" t="s">
        <v>68</v>
      </c>
      <c r="B262" s="140"/>
      <c r="C262" s="140" t="s">
        <v>69</v>
      </c>
      <c r="D262" s="140"/>
      <c r="E262" s="140"/>
      <c r="F262" s="142"/>
      <c r="G262" s="266">
        <f t="shared" si="4"/>
        <v>50000</v>
      </c>
      <c r="H262" s="307">
        <f t="shared" si="4"/>
        <v>50000</v>
      </c>
    </row>
    <row r="263" spans="1:8" s="2" customFormat="1" ht="15.75">
      <c r="A263" s="143"/>
      <c r="B263" s="144"/>
      <c r="C263" s="144" t="s">
        <v>73</v>
      </c>
      <c r="D263" s="144" t="s">
        <v>72</v>
      </c>
      <c r="E263" s="144"/>
      <c r="F263" s="142"/>
      <c r="G263" s="268">
        <f t="shared" si="4"/>
        <v>50000</v>
      </c>
      <c r="H263" s="308">
        <f t="shared" si="4"/>
        <v>50000</v>
      </c>
    </row>
    <row r="264" spans="1:10" s="2" customFormat="1" ht="15.75">
      <c r="A264" s="143"/>
      <c r="B264" s="144"/>
      <c r="C264" s="144"/>
      <c r="D264" s="144"/>
      <c r="E264" s="144" t="s">
        <v>17</v>
      </c>
      <c r="F264" s="142"/>
      <c r="G264" s="267">
        <v>50000</v>
      </c>
      <c r="H264" s="308">
        <v>50000</v>
      </c>
      <c r="J264" s="22"/>
    </row>
    <row r="265" spans="1:8" s="2" customFormat="1" ht="15.75">
      <c r="A265" s="143"/>
      <c r="B265" s="144"/>
      <c r="C265" s="144"/>
      <c r="D265" s="144"/>
      <c r="E265" s="144"/>
      <c r="F265" s="142"/>
      <c r="G265" s="267"/>
      <c r="H265" s="317"/>
    </row>
    <row r="266" spans="1:8" s="2" customFormat="1" ht="15.75">
      <c r="A266" s="167" t="s">
        <v>295</v>
      </c>
      <c r="B266" s="168"/>
      <c r="C266" s="168"/>
      <c r="D266" s="168"/>
      <c r="E266" s="168"/>
      <c r="F266" s="169"/>
      <c r="G266" s="265">
        <f aca="true" t="shared" si="5" ref="G266:H268">SUM(G267)</f>
        <v>0</v>
      </c>
      <c r="H266" s="311">
        <f t="shared" si="5"/>
        <v>109950</v>
      </c>
    </row>
    <row r="267" spans="1:8" s="2" customFormat="1" ht="15.75">
      <c r="A267" s="139" t="s">
        <v>30</v>
      </c>
      <c r="B267" s="140"/>
      <c r="C267" s="140" t="s">
        <v>31</v>
      </c>
      <c r="D267" s="140"/>
      <c r="E267" s="140"/>
      <c r="F267" s="141"/>
      <c r="G267" s="266">
        <f t="shared" si="5"/>
        <v>0</v>
      </c>
      <c r="H267" s="307">
        <f t="shared" si="5"/>
        <v>109950</v>
      </c>
    </row>
    <row r="268" spans="1:8" s="2" customFormat="1" ht="15.75">
      <c r="A268" s="143"/>
      <c r="B268" s="144" t="s">
        <v>57</v>
      </c>
      <c r="C268" s="144"/>
      <c r="D268" s="144" t="s">
        <v>58</v>
      </c>
      <c r="E268" s="144"/>
      <c r="F268" s="142"/>
      <c r="G268" s="267">
        <f t="shared" si="5"/>
        <v>0</v>
      </c>
      <c r="H268" s="309">
        <f t="shared" si="5"/>
        <v>109950</v>
      </c>
    </row>
    <row r="269" spans="1:8" s="2" customFormat="1" ht="15.75">
      <c r="A269" s="143"/>
      <c r="B269" s="144"/>
      <c r="C269" s="144" t="s">
        <v>293</v>
      </c>
      <c r="D269" s="144" t="s">
        <v>296</v>
      </c>
      <c r="E269" s="144"/>
      <c r="F269" s="142"/>
      <c r="G269" s="267">
        <v>0</v>
      </c>
      <c r="H269" s="308">
        <v>109950</v>
      </c>
    </row>
    <row r="270" spans="1:8" s="2" customFormat="1" ht="15.75">
      <c r="A270" s="143"/>
      <c r="B270" s="144"/>
      <c r="C270" s="144"/>
      <c r="D270" s="144"/>
      <c r="E270" s="144"/>
      <c r="F270" s="142"/>
      <c r="G270" s="267"/>
      <c r="H270" s="317"/>
    </row>
    <row r="271" spans="1:8" s="2" customFormat="1" ht="15.75">
      <c r="A271" s="167" t="s">
        <v>136</v>
      </c>
      <c r="B271" s="170"/>
      <c r="C271" s="170"/>
      <c r="D271" s="170"/>
      <c r="E271" s="170"/>
      <c r="F271" s="172"/>
      <c r="G271" s="265">
        <f>SUM(G272+G276)</f>
        <v>0</v>
      </c>
      <c r="H271" s="311">
        <f>SUM(H272+H276)</f>
        <v>261000</v>
      </c>
    </row>
    <row r="272" spans="1:8" s="2" customFormat="1" ht="15.75">
      <c r="A272" s="139" t="s">
        <v>30</v>
      </c>
      <c r="B272" s="140"/>
      <c r="C272" s="140" t="s">
        <v>31</v>
      </c>
      <c r="D272" s="140"/>
      <c r="E272" s="140"/>
      <c r="F272" s="142"/>
      <c r="G272" s="266">
        <f aca="true" t="shared" si="6" ref="G272:H274">SUM(G273)</f>
        <v>0</v>
      </c>
      <c r="H272" s="307">
        <f t="shared" si="6"/>
        <v>10000</v>
      </c>
    </row>
    <row r="273" spans="1:8" s="2" customFormat="1" ht="15.75">
      <c r="A273" s="143"/>
      <c r="B273" s="144" t="s">
        <v>46</v>
      </c>
      <c r="C273" s="144"/>
      <c r="D273" s="144" t="s">
        <v>47</v>
      </c>
      <c r="E273" s="144"/>
      <c r="F273" s="142"/>
      <c r="G273" s="267">
        <f t="shared" si="6"/>
        <v>0</v>
      </c>
      <c r="H273" s="309">
        <f t="shared" si="6"/>
        <v>10000</v>
      </c>
    </row>
    <row r="274" spans="1:8" s="2" customFormat="1" ht="15.75">
      <c r="A274" s="143"/>
      <c r="B274" s="144"/>
      <c r="C274" s="144" t="s">
        <v>53</v>
      </c>
      <c r="D274" s="144" t="s">
        <v>54</v>
      </c>
      <c r="E274" s="144"/>
      <c r="F274" s="142"/>
      <c r="G274" s="267">
        <f t="shared" si="6"/>
        <v>0</v>
      </c>
      <c r="H274" s="309">
        <f t="shared" si="6"/>
        <v>10000</v>
      </c>
    </row>
    <row r="275" spans="1:8" s="2" customFormat="1" ht="15.75">
      <c r="A275" s="143"/>
      <c r="B275" s="144"/>
      <c r="C275" s="144"/>
      <c r="D275" s="144"/>
      <c r="E275" s="144" t="s">
        <v>55</v>
      </c>
      <c r="F275" s="142"/>
      <c r="G275" s="267">
        <v>0</v>
      </c>
      <c r="H275" s="308">
        <v>10000</v>
      </c>
    </row>
    <row r="276" spans="1:8" s="2" customFormat="1" ht="15.75">
      <c r="A276" s="139" t="s">
        <v>80</v>
      </c>
      <c r="B276" s="140"/>
      <c r="C276" s="140" t="s">
        <v>81</v>
      </c>
      <c r="D276" s="140"/>
      <c r="E276" s="140"/>
      <c r="F276" s="142"/>
      <c r="G276" s="266">
        <f>SUM(G277+G279)</f>
        <v>0</v>
      </c>
      <c r="H276" s="307">
        <f>SUM(H277+H279)</f>
        <v>251000</v>
      </c>
    </row>
    <row r="277" spans="1:8" s="2" customFormat="1" ht="15.75">
      <c r="A277" s="143"/>
      <c r="B277" s="144" t="s">
        <v>224</v>
      </c>
      <c r="C277" s="144"/>
      <c r="D277" s="144" t="s">
        <v>225</v>
      </c>
      <c r="E277" s="144"/>
      <c r="F277" s="142"/>
      <c r="G277" s="267">
        <f>SUM(G278)</f>
        <v>0</v>
      </c>
      <c r="H277" s="309">
        <f>SUM(H278)</f>
        <v>200000</v>
      </c>
    </row>
    <row r="278" spans="1:8" s="2" customFormat="1" ht="15.75">
      <c r="A278" s="143"/>
      <c r="B278" s="144"/>
      <c r="C278" s="144"/>
      <c r="D278" s="144"/>
      <c r="E278" s="144" t="s">
        <v>313</v>
      </c>
      <c r="F278" s="142"/>
      <c r="G278" s="267">
        <v>0</v>
      </c>
      <c r="H278" s="308">
        <v>200000</v>
      </c>
    </row>
    <row r="279" spans="1:8" s="2" customFormat="1" ht="15.75">
      <c r="A279" s="143"/>
      <c r="B279" s="144" t="s">
        <v>226</v>
      </c>
      <c r="C279" s="144"/>
      <c r="D279" s="144" t="s">
        <v>240</v>
      </c>
      <c r="E279" s="144"/>
      <c r="F279" s="142"/>
      <c r="G279" s="267">
        <v>0</v>
      </c>
      <c r="H279" s="308">
        <v>51000</v>
      </c>
    </row>
    <row r="280" spans="1:8" s="2" customFormat="1" ht="15.75">
      <c r="A280" s="137"/>
      <c r="B280" s="134"/>
      <c r="C280" s="134"/>
      <c r="D280" s="134"/>
      <c r="E280" s="145"/>
      <c r="F280" s="135"/>
      <c r="G280" s="267"/>
      <c r="H280" s="317"/>
    </row>
    <row r="281" spans="1:8" s="2" customFormat="1" ht="16.5" thickBot="1">
      <c r="A281" s="155" t="s">
        <v>199</v>
      </c>
      <c r="B281" s="156"/>
      <c r="C281" s="156"/>
      <c r="D281" s="156"/>
      <c r="E281" s="156"/>
      <c r="F281" s="157">
        <v>5</v>
      </c>
      <c r="G281" s="278">
        <f>SUM(G211+G197+G167+G147+G135+G123+G115+G72+G10+G239+G261+G66+G256+G193+G162+G58+G188+G266+G271+G180)</f>
        <v>51220700</v>
      </c>
      <c r="H281" s="316">
        <f>SUM(H211+H197+H167+H147+H135+H123+H115+H72+H10+H239+H261+H66+H256+H193+H162+H58+H188+H266+H271+H180)</f>
        <v>59059200</v>
      </c>
    </row>
    <row r="282" spans="2:7" s="2" customFormat="1" ht="15.75">
      <c r="B282" s="6"/>
      <c r="C282" s="6"/>
      <c r="D282" s="6"/>
      <c r="E282" s="6"/>
      <c r="F282" s="6"/>
      <c r="G282" s="14"/>
    </row>
    <row r="283" spans="1:7" s="2" customFormat="1" ht="15.75">
      <c r="A283" s="58"/>
      <c r="B283" s="7"/>
      <c r="C283" s="7"/>
      <c r="D283" s="7"/>
      <c r="E283" s="7"/>
      <c r="F283" s="7"/>
      <c r="G283" s="32"/>
    </row>
    <row r="284" spans="1:7" s="2" customFormat="1" ht="15.75">
      <c r="A284" s="58"/>
      <c r="B284" s="7"/>
      <c r="C284" s="7"/>
      <c r="D284" s="7"/>
      <c r="E284" s="7"/>
      <c r="F284" s="7"/>
      <c r="G284" s="32"/>
    </row>
    <row r="285" spans="1:7" s="2" customFormat="1" ht="15.75">
      <c r="A285" s="58"/>
      <c r="B285" s="7"/>
      <c r="C285" s="7"/>
      <c r="D285" s="7"/>
      <c r="E285" s="7"/>
      <c r="F285" s="7"/>
      <c r="G285" s="32"/>
    </row>
    <row r="286" spans="1:7" s="2" customFormat="1" ht="15.75">
      <c r="A286" s="58"/>
      <c r="B286" s="7"/>
      <c r="C286" s="7"/>
      <c r="D286" s="7"/>
      <c r="E286" s="7"/>
      <c r="F286" s="7"/>
      <c r="G286" s="32"/>
    </row>
    <row r="287" spans="1:7" s="2" customFormat="1" ht="15.75">
      <c r="A287" s="58"/>
      <c r="B287" s="7"/>
      <c r="C287" s="7"/>
      <c r="D287" s="7"/>
      <c r="E287" s="7"/>
      <c r="F287" s="7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32"/>
    </row>
    <row r="289" spans="1:7" s="2" customFormat="1" ht="15.75">
      <c r="A289" s="58"/>
      <c r="B289" s="7"/>
      <c r="C289" s="7"/>
      <c r="D289" s="7"/>
      <c r="E289" s="7"/>
      <c r="F289" s="7"/>
      <c r="G289" s="32"/>
    </row>
    <row r="290" spans="1:7" s="2" customFormat="1" ht="15.75">
      <c r="A290" s="58"/>
      <c r="B290" s="7"/>
      <c r="C290" s="7"/>
      <c r="D290" s="7"/>
      <c r="E290" s="7"/>
      <c r="F290" s="7"/>
      <c r="G290" s="32"/>
    </row>
    <row r="291" spans="1:7" s="2" customFormat="1" ht="15.75">
      <c r="A291" s="58"/>
      <c r="B291" s="7"/>
      <c r="C291" s="7"/>
      <c r="D291" s="7"/>
      <c r="E291" s="7"/>
      <c r="F291" s="7"/>
      <c r="G291" s="32"/>
    </row>
    <row r="292" spans="1:7" s="2" customFormat="1" ht="15.75">
      <c r="A292" s="58"/>
      <c r="B292" s="7"/>
      <c r="C292" s="7"/>
      <c r="D292" s="7"/>
      <c r="E292" s="7"/>
      <c r="F292" s="7"/>
      <c r="G292" s="32"/>
    </row>
    <row r="293" spans="1:7" s="2" customFormat="1" ht="15.75">
      <c r="A293" s="58"/>
      <c r="B293" s="7"/>
      <c r="C293" s="7"/>
      <c r="D293" s="7"/>
      <c r="E293" s="7"/>
      <c r="F293" s="7"/>
      <c r="G293" s="32"/>
    </row>
    <row r="294" spans="1:7" s="2" customFormat="1" ht="15.75">
      <c r="A294" s="58"/>
      <c r="B294" s="7"/>
      <c r="C294" s="7"/>
      <c r="D294" s="7"/>
      <c r="E294" s="7"/>
      <c r="F294" s="7"/>
      <c r="G294" s="32"/>
    </row>
    <row r="295" spans="1:7" s="2" customFormat="1" ht="15.75">
      <c r="A295" s="58"/>
      <c r="B295" s="7"/>
      <c r="C295" s="7"/>
      <c r="D295" s="7"/>
      <c r="E295" s="7"/>
      <c r="F295" s="7"/>
      <c r="G295" s="32"/>
    </row>
    <row r="296" spans="1:7" s="2" customFormat="1" ht="15.75">
      <c r="A296" s="58"/>
      <c r="B296" s="7"/>
      <c r="C296" s="7"/>
      <c r="D296" s="7"/>
      <c r="E296" s="7"/>
      <c r="F296" s="7"/>
      <c r="G296" s="32"/>
    </row>
    <row r="297" spans="1:7" s="2" customFormat="1" ht="15.75">
      <c r="A297" s="58"/>
      <c r="B297" s="7"/>
      <c r="C297" s="7"/>
      <c r="D297" s="7"/>
      <c r="E297" s="7"/>
      <c r="F297" s="7"/>
      <c r="G297" s="32"/>
    </row>
    <row r="298" spans="1:7" s="2" customFormat="1" ht="15.75">
      <c r="A298" s="58"/>
      <c r="B298" s="7"/>
      <c r="C298" s="7"/>
      <c r="D298" s="7"/>
      <c r="E298" s="7"/>
      <c r="F298" s="7"/>
      <c r="G298" s="32"/>
    </row>
    <row r="299" spans="1:7" s="2" customFormat="1" ht="15.75">
      <c r="A299" s="58"/>
      <c r="B299" s="7"/>
      <c r="C299" s="7"/>
      <c r="D299" s="7"/>
      <c r="E299" s="7"/>
      <c r="F299" s="7"/>
      <c r="G299" s="32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9" customFormat="1" ht="15.75">
      <c r="A306" s="60"/>
      <c r="B306" s="40"/>
      <c r="C306" s="40"/>
      <c r="D306" s="40"/>
      <c r="E306" s="40"/>
      <c r="F306" s="40"/>
      <c r="G306" s="32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7"/>
      <c r="F319" s="7"/>
      <c r="G319" s="26"/>
    </row>
    <row r="320" spans="1:7" s="2" customFormat="1" ht="15.75">
      <c r="A320" s="58"/>
      <c r="B320" s="7"/>
      <c r="C320" s="7"/>
      <c r="D320" s="7"/>
      <c r="E320" s="7"/>
      <c r="F320" s="7"/>
      <c r="G320" s="26"/>
    </row>
    <row r="321" spans="1:7" s="2" customFormat="1" ht="15.75">
      <c r="A321" s="58"/>
      <c r="B321" s="7"/>
      <c r="C321" s="7"/>
      <c r="D321" s="7"/>
      <c r="E321" s="7"/>
      <c r="F321" s="7"/>
      <c r="G321" s="26"/>
    </row>
    <row r="322" spans="1:7" s="2" customFormat="1" ht="15.75">
      <c r="A322" s="58"/>
      <c r="B322" s="7"/>
      <c r="C322" s="7"/>
      <c r="D322" s="7"/>
      <c r="E322" s="7"/>
      <c r="F322" s="7"/>
      <c r="G322" s="26"/>
    </row>
    <row r="323" spans="1:7" s="2" customFormat="1" ht="15.75">
      <c r="A323" s="58"/>
      <c r="B323" s="7"/>
      <c r="C323" s="7"/>
      <c r="D323" s="7"/>
      <c r="E323" s="7"/>
      <c r="F323" s="7"/>
      <c r="G323" s="26"/>
    </row>
    <row r="324" spans="1:7" s="2" customFormat="1" ht="15.75">
      <c r="A324" s="58"/>
      <c r="B324" s="7"/>
      <c r="C324" s="7"/>
      <c r="D324" s="7"/>
      <c r="E324" s="7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7"/>
      <c r="D326" s="7"/>
      <c r="E326" s="7"/>
      <c r="F326" s="7"/>
      <c r="G326" s="26"/>
    </row>
    <row r="327" spans="1:7" s="2" customFormat="1" ht="15.75">
      <c r="A327" s="58"/>
      <c r="B327" s="7"/>
      <c r="C327" s="7"/>
      <c r="D327" s="7"/>
      <c r="E327" s="7"/>
      <c r="F327" s="7"/>
      <c r="G327" s="26"/>
    </row>
    <row r="328" spans="1:7" s="2" customFormat="1" ht="15.75">
      <c r="A328" s="58"/>
      <c r="B328" s="7"/>
      <c r="C328" s="7"/>
      <c r="D328" s="7"/>
      <c r="E328" s="10"/>
      <c r="F328" s="7"/>
      <c r="G328" s="116"/>
    </row>
    <row r="329" spans="1:7" s="2" customFormat="1" ht="15.75">
      <c r="A329" s="58"/>
      <c r="B329" s="7"/>
      <c r="C329" s="7"/>
      <c r="D329" s="7"/>
      <c r="E329" s="10"/>
      <c r="F329" s="7"/>
      <c r="G329" s="116"/>
    </row>
    <row r="330" spans="1:7" s="2" customFormat="1" ht="15.75">
      <c r="A330" s="58"/>
      <c r="B330" s="7"/>
      <c r="C330" s="7"/>
      <c r="D330" s="7"/>
      <c r="E330" s="7"/>
      <c r="F330" s="7"/>
      <c r="G330" s="26"/>
    </row>
    <row r="331" spans="1:7" s="2" customFormat="1" ht="15.75">
      <c r="A331" s="58"/>
      <c r="B331" s="7"/>
      <c r="C331" s="7"/>
      <c r="D331" s="7"/>
      <c r="E331" s="10"/>
      <c r="F331" s="7"/>
      <c r="G331" s="116"/>
    </row>
    <row r="332" spans="1:7" s="2" customFormat="1" ht="15.75">
      <c r="A332" s="58"/>
      <c r="B332" s="7"/>
      <c r="C332" s="7"/>
      <c r="D332" s="7"/>
      <c r="E332" s="10"/>
      <c r="F332" s="7"/>
      <c r="G332" s="116"/>
    </row>
    <row r="333" spans="1:7" s="2" customFormat="1" ht="15.75">
      <c r="A333" s="58"/>
      <c r="B333" s="7"/>
      <c r="C333" s="7"/>
      <c r="D333" s="7"/>
      <c r="E333" s="7"/>
      <c r="F333" s="7"/>
      <c r="G333" s="26"/>
    </row>
    <row r="334" spans="1:7" s="2" customFormat="1" ht="15.75">
      <c r="A334" s="58"/>
      <c r="B334" s="7"/>
      <c r="C334" s="7"/>
      <c r="D334" s="7"/>
      <c r="E334" s="7"/>
      <c r="F334" s="7"/>
      <c r="G334" s="26"/>
    </row>
    <row r="335" spans="1:7" s="2" customFormat="1" ht="15.75">
      <c r="A335" s="58"/>
      <c r="B335" s="7"/>
      <c r="C335" s="7"/>
      <c r="D335" s="7"/>
      <c r="E335" s="7"/>
      <c r="F335" s="7"/>
      <c r="G335" s="26"/>
    </row>
    <row r="336" spans="1:7" s="9" customFormat="1" ht="15.75">
      <c r="A336" s="60"/>
      <c r="B336" s="40"/>
      <c r="C336" s="40"/>
      <c r="D336" s="40"/>
      <c r="E336" s="40"/>
      <c r="F336" s="40"/>
      <c r="G336" s="32"/>
    </row>
    <row r="337" spans="1:7" s="2" customFormat="1" ht="15.75">
      <c r="A337" s="58"/>
      <c r="B337" s="7"/>
      <c r="C337" s="7"/>
      <c r="D337" s="7"/>
      <c r="E337" s="7"/>
      <c r="F337" s="7"/>
      <c r="G337" s="26"/>
    </row>
    <row r="338" spans="1:7" s="2" customFormat="1" ht="15.75">
      <c r="A338" s="58"/>
      <c r="B338" s="7"/>
      <c r="C338" s="7"/>
      <c r="D338" s="7"/>
      <c r="E338" s="7"/>
      <c r="F338" s="7"/>
      <c r="G338" s="26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38"/>
      <c r="F340" s="39"/>
      <c r="G340" s="39"/>
    </row>
    <row r="341" spans="1:7" s="2" customFormat="1" ht="15.75">
      <c r="A341" s="58"/>
      <c r="B341" s="7"/>
      <c r="C341" s="7"/>
      <c r="D341" s="7"/>
      <c r="E341" s="39"/>
      <c r="F341" s="39"/>
      <c r="G341" s="39"/>
    </row>
    <row r="342" spans="1:7" s="2" customFormat="1" ht="15.75">
      <c r="A342" s="58"/>
      <c r="B342" s="7"/>
      <c r="C342" s="7"/>
      <c r="D342" s="7"/>
      <c r="E342" s="7"/>
      <c r="F342" s="51"/>
      <c r="G342" s="51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58"/>
      <c r="B344" s="7"/>
      <c r="C344" s="7"/>
      <c r="D344" s="7"/>
      <c r="E344" s="7"/>
      <c r="F344" s="7"/>
      <c r="G344" s="7"/>
    </row>
    <row r="345" spans="1:7" s="2" customFormat="1" ht="15.75">
      <c r="A345" s="58"/>
      <c r="B345" s="7"/>
      <c r="C345" s="7"/>
      <c r="D345" s="7"/>
      <c r="E345" s="39"/>
      <c r="F345" s="17"/>
      <c r="G345" s="17"/>
    </row>
    <row r="346" spans="1:7" s="2" customFormat="1" ht="15.75">
      <c r="A346" s="58"/>
      <c r="B346" s="7"/>
      <c r="C346" s="7"/>
      <c r="D346" s="7"/>
      <c r="E346" s="16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7"/>
    </row>
    <row r="348" spans="1:7" s="2" customFormat="1" ht="15.75">
      <c r="A348" s="58"/>
      <c r="B348" s="7"/>
      <c r="C348" s="7"/>
      <c r="D348" s="7"/>
      <c r="E348" s="7"/>
      <c r="F348" s="7"/>
      <c r="G348" s="7"/>
    </row>
    <row r="349" spans="1:7" s="2" customFormat="1" ht="15.75">
      <c r="A349" s="58"/>
      <c r="B349" s="7"/>
      <c r="C349" s="7"/>
      <c r="D349" s="7"/>
      <c r="E349" s="7"/>
      <c r="F349" s="7"/>
      <c r="G349" s="7"/>
    </row>
    <row r="350" spans="1:7" s="2" customFormat="1" ht="15.75">
      <c r="A350" s="58"/>
      <c r="B350" s="7"/>
      <c r="C350" s="7"/>
      <c r="D350" s="7"/>
      <c r="E350" s="7"/>
      <c r="F350" s="7"/>
      <c r="G350" s="7"/>
    </row>
    <row r="351" spans="1:7" s="2" customFormat="1" ht="15.75">
      <c r="A351" s="58"/>
      <c r="B351" s="7"/>
      <c r="C351" s="7"/>
      <c r="D351" s="7"/>
      <c r="E351" s="7"/>
      <c r="F351" s="7"/>
      <c r="G351" s="7"/>
    </row>
    <row r="352" spans="1:7" s="2" customFormat="1" ht="15.75">
      <c r="A352" s="58"/>
      <c r="B352" s="7"/>
      <c r="C352" s="7"/>
      <c r="D352" s="7"/>
      <c r="E352" s="7"/>
      <c r="F352" s="7"/>
      <c r="G352" s="7"/>
    </row>
    <row r="353" spans="1:7" s="2" customFormat="1" ht="15.75">
      <c r="A353" s="58"/>
      <c r="B353" s="7"/>
      <c r="C353" s="7"/>
      <c r="D353" s="7"/>
      <c r="E353" s="7"/>
      <c r="F353" s="7"/>
      <c r="G353" s="7"/>
    </row>
    <row r="354" spans="1:7" s="2" customFormat="1" ht="15.75">
      <c r="A354" s="60"/>
      <c r="B354" s="40"/>
      <c r="C354" s="40"/>
      <c r="D354" s="40"/>
      <c r="E354" s="40"/>
      <c r="F354" s="7"/>
      <c r="G354" s="7"/>
    </row>
    <row r="355" spans="1:7" s="2" customFormat="1" ht="15.75">
      <c r="A355" s="58"/>
      <c r="B355" s="7"/>
      <c r="C355" s="7"/>
      <c r="D355" s="7"/>
      <c r="E355" s="7"/>
      <c r="F355" s="7"/>
      <c r="G355" s="7"/>
    </row>
    <row r="356" spans="1:7" s="2" customFormat="1" ht="15.75">
      <c r="A356" s="58"/>
      <c r="B356" s="7"/>
      <c r="C356" s="7"/>
      <c r="D356" s="7"/>
      <c r="E356" s="7"/>
      <c r="F356" s="7"/>
      <c r="G356" s="7"/>
    </row>
    <row r="357" spans="1:7" s="2" customFormat="1" ht="15.75">
      <c r="A357" s="58"/>
      <c r="B357" s="7"/>
      <c r="C357" s="7"/>
      <c r="D357" s="7"/>
      <c r="E357" s="7"/>
      <c r="F357" s="7"/>
      <c r="G357" s="7"/>
    </row>
    <row r="358" spans="1:7" s="2" customFormat="1" ht="15.75">
      <c r="A358" s="58"/>
      <c r="B358" s="7"/>
      <c r="C358" s="7"/>
      <c r="D358" s="7"/>
      <c r="E358" s="7"/>
      <c r="F358" s="7"/>
      <c r="G358" s="7"/>
    </row>
    <row r="359" spans="1:7" s="2" customFormat="1" ht="15.75">
      <c r="A359" s="58"/>
      <c r="B359" s="7"/>
      <c r="C359" s="7"/>
      <c r="D359" s="7"/>
      <c r="E359" s="7"/>
      <c r="F359" s="7"/>
      <c r="G359" s="7"/>
    </row>
    <row r="360" spans="1:7" s="2" customFormat="1" ht="15.75">
      <c r="A360" s="58"/>
      <c r="B360" s="7"/>
      <c r="C360" s="7"/>
      <c r="D360" s="7"/>
      <c r="E360" s="7"/>
      <c r="F360" s="7"/>
      <c r="G360" s="7"/>
    </row>
    <row r="361" spans="1:7" s="2" customFormat="1" ht="15.75">
      <c r="A361" s="60"/>
      <c r="B361" s="40"/>
      <c r="C361" s="40"/>
      <c r="D361" s="40"/>
      <c r="E361" s="40"/>
      <c r="F361" s="7"/>
      <c r="G361" s="7"/>
    </row>
    <row r="362" spans="1:7" s="2" customFormat="1" ht="15.75">
      <c r="A362" s="58"/>
      <c r="B362" s="7"/>
      <c r="C362" s="7"/>
      <c r="D362" s="7"/>
      <c r="E362" s="7"/>
      <c r="F362" s="7"/>
      <c r="G362" s="7"/>
    </row>
    <row r="363" spans="1:7" s="2" customFormat="1" ht="15.75">
      <c r="A363" s="58"/>
      <c r="B363" s="7"/>
      <c r="C363" s="7"/>
      <c r="D363" s="7"/>
      <c r="E363" s="7"/>
      <c r="F363" s="7"/>
      <c r="G363" s="7"/>
    </row>
    <row r="364" spans="1:7" s="2" customFormat="1" ht="15.75">
      <c r="A364" s="58"/>
      <c r="B364" s="7"/>
      <c r="C364" s="7"/>
      <c r="D364" s="7"/>
      <c r="E364" s="7"/>
      <c r="F364" s="7"/>
      <c r="G364" s="7"/>
    </row>
    <row r="365" spans="1:7" s="2" customFormat="1" ht="15.75">
      <c r="A365" s="58"/>
      <c r="B365" s="7"/>
      <c r="C365" s="7"/>
      <c r="D365" s="7"/>
      <c r="E365" s="7"/>
      <c r="F365" s="7"/>
      <c r="G365" s="7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26"/>
    </row>
    <row r="368" spans="1:7" s="2" customFormat="1" ht="15.75">
      <c r="A368" s="60"/>
      <c r="B368" s="40"/>
      <c r="C368" s="40"/>
      <c r="D368" s="40"/>
      <c r="E368" s="40"/>
      <c r="F368" s="7"/>
      <c r="G368" s="26"/>
    </row>
    <row r="369" spans="1:7" s="2" customFormat="1" ht="15.75">
      <c r="A369" s="58"/>
      <c r="B369" s="7"/>
      <c r="C369" s="7"/>
      <c r="D369" s="7"/>
      <c r="E369" s="7"/>
      <c r="F369" s="7"/>
      <c r="G369" s="26"/>
    </row>
    <row r="370" spans="1:7" s="2" customFormat="1" ht="15.75">
      <c r="A370" s="58"/>
      <c r="B370" s="7"/>
      <c r="C370" s="7"/>
      <c r="D370" s="7"/>
      <c r="E370" s="7"/>
      <c r="F370" s="7"/>
      <c r="G370" s="26"/>
    </row>
    <row r="371" spans="1:7" s="2" customFormat="1" ht="15.75">
      <c r="A371" s="58"/>
      <c r="B371" s="7"/>
      <c r="C371" s="7"/>
      <c r="D371" s="7"/>
      <c r="E371" s="7"/>
      <c r="F371" s="7"/>
      <c r="G371" s="26"/>
    </row>
    <row r="372" spans="1:7" s="2" customFormat="1" ht="15.75">
      <c r="A372" s="58"/>
      <c r="B372" s="7"/>
      <c r="C372" s="7"/>
      <c r="D372" s="7"/>
      <c r="E372" s="7"/>
      <c r="F372" s="7"/>
      <c r="G372" s="26"/>
    </row>
    <row r="373" spans="1:7" s="2" customFormat="1" ht="15.75">
      <c r="A373" s="60"/>
      <c r="B373" s="40"/>
      <c r="C373" s="40"/>
      <c r="D373" s="40"/>
      <c r="E373" s="40"/>
      <c r="F373" s="7"/>
      <c r="G373" s="26"/>
    </row>
    <row r="374" spans="1:7" s="2" customFormat="1" ht="15.75">
      <c r="A374" s="58"/>
      <c r="B374" s="7"/>
      <c r="C374" s="7"/>
      <c r="D374" s="7"/>
      <c r="E374" s="7"/>
      <c r="F374" s="7"/>
      <c r="G374" s="26"/>
    </row>
    <row r="375" spans="1:7" s="2" customFormat="1" ht="15.75">
      <c r="A375" s="58"/>
      <c r="B375" s="7"/>
      <c r="C375" s="7"/>
      <c r="D375" s="7"/>
      <c r="E375" s="7"/>
      <c r="F375" s="7"/>
      <c r="G375" s="26"/>
    </row>
    <row r="376" spans="1:7" s="2" customFormat="1" ht="15.75">
      <c r="A376" s="58"/>
      <c r="B376" s="7"/>
      <c r="C376" s="7"/>
      <c r="D376" s="7"/>
      <c r="E376" s="7"/>
      <c r="F376" s="7"/>
      <c r="G376" s="26"/>
    </row>
    <row r="377" spans="1:7" s="2" customFormat="1" ht="15.75">
      <c r="A377" s="58"/>
      <c r="B377" s="7"/>
      <c r="C377" s="7"/>
      <c r="D377" s="7"/>
      <c r="E377" s="7"/>
      <c r="F377" s="7"/>
      <c r="G377" s="26"/>
    </row>
    <row r="378" spans="1:7" s="2" customFormat="1" ht="15.75">
      <c r="A378" s="58"/>
      <c r="B378" s="7"/>
      <c r="C378" s="7"/>
      <c r="D378" s="7"/>
      <c r="E378" s="7"/>
      <c r="F378" s="7"/>
      <c r="G378" s="26"/>
    </row>
    <row r="379" spans="1:7" s="2" customFormat="1" ht="15.75">
      <c r="A379" s="58"/>
      <c r="B379" s="7"/>
      <c r="C379" s="7"/>
      <c r="D379" s="7"/>
      <c r="E379" s="7"/>
      <c r="F379" s="7"/>
      <c r="G379" s="26"/>
    </row>
    <row r="380" spans="1:7" s="2" customFormat="1" ht="15.75">
      <c r="A380" s="58"/>
      <c r="B380" s="7"/>
      <c r="C380" s="7"/>
      <c r="D380" s="7"/>
      <c r="E380" s="7"/>
      <c r="F380" s="7"/>
      <c r="G380" s="26"/>
    </row>
    <row r="381" spans="1:7" s="2" customFormat="1" ht="15.75">
      <c r="A381" s="58"/>
      <c r="B381" s="7"/>
      <c r="C381" s="7"/>
      <c r="D381" s="7"/>
      <c r="E381" s="7"/>
      <c r="F381" s="7"/>
      <c r="G381" s="26"/>
    </row>
    <row r="382" spans="1:7" s="2" customFormat="1" ht="15.75">
      <c r="A382" s="58"/>
      <c r="B382" s="7"/>
      <c r="C382" s="7"/>
      <c r="D382" s="7"/>
      <c r="E382" s="7"/>
      <c r="F382" s="7"/>
      <c r="G382" s="26"/>
    </row>
    <row r="383" spans="1:7" s="2" customFormat="1" ht="15.75">
      <c r="A383" s="58"/>
      <c r="B383" s="7"/>
      <c r="C383" s="58"/>
      <c r="D383" s="58"/>
      <c r="E383" s="7"/>
      <c r="F383" s="7"/>
      <c r="G383" s="25"/>
    </row>
    <row r="384" spans="1:7" s="2" customFormat="1" ht="15.75">
      <c r="A384" s="58"/>
      <c r="B384" s="7"/>
      <c r="C384" s="58"/>
      <c r="D384" s="353"/>
      <c r="E384" s="353"/>
      <c r="F384" s="7"/>
      <c r="G384" s="25"/>
    </row>
    <row r="385" spans="1:7" s="2" customFormat="1" ht="15.75">
      <c r="A385" s="58"/>
      <c r="B385" s="7"/>
      <c r="C385" s="58"/>
      <c r="D385" s="7"/>
      <c r="E385" s="7"/>
      <c r="F385" s="7"/>
      <c r="G385" s="25"/>
    </row>
    <row r="386" spans="1:7" s="2" customFormat="1" ht="15.75">
      <c r="A386" s="58"/>
      <c r="B386" s="7"/>
      <c r="C386" s="58"/>
      <c r="D386" s="7"/>
      <c r="E386" s="7"/>
      <c r="F386" s="7"/>
      <c r="G386" s="25"/>
    </row>
    <row r="387" spans="1:7" s="2" customFormat="1" ht="15.75">
      <c r="A387" s="58"/>
      <c r="B387" s="7"/>
      <c r="C387" s="58"/>
      <c r="D387" s="7"/>
      <c r="E387" s="7"/>
      <c r="F387" s="7"/>
      <c r="G387" s="25"/>
    </row>
    <row r="388" spans="1:7" s="2" customFormat="1" ht="15.75">
      <c r="A388" s="58"/>
      <c r="B388" s="7"/>
      <c r="C388" s="58"/>
      <c r="D388" s="7"/>
      <c r="E388" s="7"/>
      <c r="F388" s="7"/>
      <c r="G388" s="25"/>
    </row>
    <row r="389" spans="1:7" s="2" customFormat="1" ht="15.75">
      <c r="A389" s="58"/>
      <c r="B389" s="7"/>
      <c r="C389" s="58"/>
      <c r="D389" s="7"/>
      <c r="E389" s="7"/>
      <c r="F389" s="7"/>
      <c r="G389" s="25"/>
    </row>
    <row r="390" spans="1:7" s="2" customFormat="1" ht="15.75">
      <c r="A390" s="58"/>
      <c r="B390" s="7"/>
      <c r="C390" s="58"/>
      <c r="D390" s="7"/>
      <c r="E390" s="7"/>
      <c r="F390" s="7"/>
      <c r="G390" s="25"/>
    </row>
    <row r="391" spans="1:7" s="2" customFormat="1" ht="15.75">
      <c r="A391" s="58"/>
      <c r="B391" s="7"/>
      <c r="C391" s="7"/>
      <c r="D391" s="7"/>
      <c r="E391" s="7"/>
      <c r="F391" s="7"/>
      <c r="G391" s="25"/>
    </row>
    <row r="392" spans="1:7" s="2" customFormat="1" ht="15.75">
      <c r="A392" s="58"/>
      <c r="B392" s="7"/>
      <c r="C392" s="7"/>
      <c r="D392" s="7"/>
      <c r="E392" s="117"/>
      <c r="F392" s="117"/>
      <c r="G392" s="26"/>
    </row>
    <row r="393" spans="1:7" s="2" customFormat="1" ht="15.75">
      <c r="A393" s="58"/>
      <c r="B393" s="7"/>
      <c r="C393" s="7"/>
      <c r="D393" s="7"/>
      <c r="E393" s="117"/>
      <c r="F393" s="117"/>
      <c r="G393" s="26"/>
    </row>
    <row r="394" spans="1:7" s="2" customFormat="1" ht="15.75">
      <c r="A394" s="58"/>
      <c r="B394" s="7"/>
      <c r="C394" s="7"/>
      <c r="D394" s="7"/>
      <c r="E394" s="117"/>
      <c r="F394" s="117"/>
      <c r="G394" s="27"/>
    </row>
    <row r="395" spans="1:7" s="2" customFormat="1" ht="15.75">
      <c r="A395" s="58"/>
      <c r="B395" s="7"/>
      <c r="C395" s="7"/>
      <c r="D395" s="7"/>
      <c r="E395" s="117"/>
      <c r="F395" s="117"/>
      <c r="G395" s="27"/>
    </row>
    <row r="396" spans="1:7" s="2" customFormat="1" ht="15.75">
      <c r="A396" s="58"/>
      <c r="B396" s="7"/>
      <c r="C396" s="7"/>
      <c r="D396" s="7"/>
      <c r="E396" s="117"/>
      <c r="F396" s="117"/>
      <c r="G396" s="26"/>
    </row>
    <row r="397" spans="1:7" s="2" customFormat="1" ht="15.75">
      <c r="A397" s="58"/>
      <c r="B397" s="7"/>
      <c r="C397" s="7"/>
      <c r="D397" s="7"/>
      <c r="E397" s="117"/>
      <c r="F397" s="117"/>
      <c r="G397" s="26"/>
    </row>
    <row r="398" spans="1:7" s="2" customFormat="1" ht="15.75">
      <c r="A398" s="58"/>
      <c r="B398" s="7"/>
      <c r="C398" s="7"/>
      <c r="D398" s="7"/>
      <c r="E398" s="117"/>
      <c r="F398" s="117"/>
      <c r="G398" s="26"/>
    </row>
    <row r="399" spans="1:7" s="2" customFormat="1" ht="15.75">
      <c r="A399" s="58"/>
      <c r="B399" s="7"/>
      <c r="C399" s="7"/>
      <c r="D399" s="7"/>
      <c r="E399" s="117"/>
      <c r="F399" s="117"/>
      <c r="G399" s="27"/>
    </row>
    <row r="400" spans="1:7" s="2" customFormat="1" ht="15.75">
      <c r="A400" s="58"/>
      <c r="B400" s="7"/>
      <c r="C400" s="7"/>
      <c r="D400" s="7"/>
      <c r="E400" s="117"/>
      <c r="F400" s="117"/>
      <c r="G400" s="26"/>
    </row>
    <row r="401" spans="1:7" s="2" customFormat="1" ht="15.75">
      <c r="A401" s="58"/>
      <c r="B401" s="7"/>
      <c r="C401" s="7"/>
      <c r="D401" s="7"/>
      <c r="E401" s="117"/>
      <c r="F401" s="117"/>
      <c r="G401" s="26"/>
    </row>
    <row r="402" spans="1:7" s="2" customFormat="1" ht="15.75">
      <c r="A402" s="58"/>
      <c r="B402" s="7"/>
      <c r="C402" s="7"/>
      <c r="D402" s="7"/>
      <c r="E402" s="117"/>
      <c r="F402" s="117"/>
      <c r="G402" s="26"/>
    </row>
    <row r="403" spans="1:7" s="2" customFormat="1" ht="15.75">
      <c r="A403" s="58"/>
      <c r="B403" s="7"/>
      <c r="C403" s="7"/>
      <c r="D403" s="7"/>
      <c r="E403" s="117"/>
      <c r="F403" s="117"/>
      <c r="G403" s="26"/>
    </row>
    <row r="404" spans="1:7" s="2" customFormat="1" ht="15.75">
      <c r="A404" s="58"/>
      <c r="B404" s="7"/>
      <c r="C404" s="7"/>
      <c r="D404" s="7"/>
      <c r="E404" s="117"/>
      <c r="F404" s="117"/>
      <c r="G404" s="26"/>
    </row>
    <row r="405" spans="1:7" s="2" customFormat="1" ht="15.75">
      <c r="A405" s="58"/>
      <c r="B405" s="7"/>
      <c r="C405" s="7"/>
      <c r="D405" s="7"/>
      <c r="E405" s="117"/>
      <c r="F405" s="117"/>
      <c r="G405" s="26"/>
    </row>
    <row r="406" spans="1:7" s="2" customFormat="1" ht="15.75">
      <c r="A406" s="58"/>
      <c r="B406" s="7"/>
      <c r="C406" s="7"/>
      <c r="D406" s="7"/>
      <c r="E406" s="117"/>
      <c r="F406" s="117"/>
      <c r="G406" s="26"/>
    </row>
    <row r="407" spans="1:7" s="2" customFormat="1" ht="15.75">
      <c r="A407" s="58"/>
      <c r="B407" s="7"/>
      <c r="C407" s="7"/>
      <c r="D407" s="7"/>
      <c r="E407" s="117"/>
      <c r="F407" s="117"/>
      <c r="G407" s="26"/>
    </row>
    <row r="408" spans="1:7" s="2" customFormat="1" ht="15.75">
      <c r="A408" s="58"/>
      <c r="B408" s="7"/>
      <c r="C408" s="7"/>
      <c r="D408" s="7"/>
      <c r="E408" s="118"/>
      <c r="F408" s="118"/>
      <c r="G408" s="26"/>
    </row>
    <row r="409" spans="1:7" s="2" customFormat="1" ht="15.75">
      <c r="A409" s="58"/>
      <c r="B409" s="7"/>
      <c r="C409" s="7"/>
      <c r="D409" s="7"/>
      <c r="E409" s="117"/>
      <c r="F409" s="117"/>
      <c r="G409" s="26"/>
    </row>
    <row r="410" spans="1:7" s="2" customFormat="1" ht="15.75">
      <c r="A410" s="58"/>
      <c r="B410" s="7"/>
      <c r="C410" s="7"/>
      <c r="D410" s="7"/>
      <c r="E410" s="117"/>
      <c r="F410" s="117"/>
      <c r="G410" s="27"/>
    </row>
    <row r="411" spans="1:7" s="2" customFormat="1" ht="15.75">
      <c r="A411" s="58"/>
      <c r="B411" s="7"/>
      <c r="C411" s="7"/>
      <c r="D411" s="7"/>
      <c r="E411" s="117"/>
      <c r="F411" s="117"/>
      <c r="G411" s="27"/>
    </row>
    <row r="412" spans="1:7" s="2" customFormat="1" ht="15.75">
      <c r="A412" s="58"/>
      <c r="B412" s="7"/>
      <c r="C412" s="7"/>
      <c r="D412" s="7"/>
      <c r="E412" s="117"/>
      <c r="F412" s="117"/>
      <c r="G412" s="27"/>
    </row>
    <row r="413" spans="1:7" s="2" customFormat="1" ht="15.75">
      <c r="A413" s="58"/>
      <c r="B413" s="7"/>
      <c r="C413" s="7"/>
      <c r="D413" s="7"/>
      <c r="E413" s="117"/>
      <c r="F413" s="117"/>
      <c r="G413" s="27"/>
    </row>
    <row r="414" spans="1:7" s="2" customFormat="1" ht="15.75">
      <c r="A414" s="58"/>
      <c r="B414" s="7"/>
      <c r="C414" s="7"/>
      <c r="D414" s="119"/>
      <c r="E414" s="120"/>
      <c r="F414" s="120"/>
      <c r="G414" s="26"/>
    </row>
    <row r="415" spans="1:7" s="2" customFormat="1" ht="15.75">
      <c r="A415" s="58"/>
      <c r="B415" s="7"/>
      <c r="C415" s="7"/>
      <c r="D415" s="119"/>
      <c r="E415" s="120"/>
      <c r="F415" s="120"/>
      <c r="G415" s="26"/>
    </row>
    <row r="416" spans="1:7" s="2" customFormat="1" ht="15.75">
      <c r="A416" s="58"/>
      <c r="B416" s="7"/>
      <c r="C416" s="7"/>
      <c r="D416" s="119"/>
      <c r="E416" s="7"/>
      <c r="F416" s="7"/>
      <c r="G416" s="27"/>
    </row>
    <row r="417" spans="1:7" s="2" customFormat="1" ht="15.75">
      <c r="A417" s="58"/>
      <c r="B417" s="7"/>
      <c r="C417" s="7"/>
      <c r="D417" s="119"/>
      <c r="E417" s="120"/>
      <c r="F417" s="120"/>
      <c r="G417" s="26"/>
    </row>
    <row r="418" spans="1:7" s="2" customFormat="1" ht="15.75">
      <c r="A418" s="58"/>
      <c r="B418" s="7"/>
      <c r="C418" s="7"/>
      <c r="D418" s="119"/>
      <c r="E418" s="120"/>
      <c r="F418" s="120"/>
      <c r="G418" s="26"/>
    </row>
    <row r="419" spans="1:7" s="2" customFormat="1" ht="15.75">
      <c r="A419" s="58"/>
      <c r="B419" s="7"/>
      <c r="C419" s="7"/>
      <c r="D419" s="119"/>
      <c r="E419" s="120"/>
      <c r="F419" s="120"/>
      <c r="G419" s="26"/>
    </row>
    <row r="420" spans="1:7" s="2" customFormat="1" ht="15" customHeight="1">
      <c r="A420" s="58"/>
      <c r="B420" s="7"/>
      <c r="C420" s="7"/>
      <c r="D420" s="7"/>
      <c r="E420" s="117"/>
      <c r="F420" s="117"/>
      <c r="G420" s="27"/>
    </row>
    <row r="421" spans="1:7" s="2" customFormat="1" ht="15.75">
      <c r="A421" s="58"/>
      <c r="B421" s="7"/>
      <c r="C421" s="7"/>
      <c r="D421" s="39"/>
      <c r="E421" s="39"/>
      <c r="F421" s="17"/>
      <c r="G421" s="26"/>
    </row>
    <row r="422" spans="1:7" s="2" customFormat="1" ht="15.75">
      <c r="A422" s="58"/>
      <c r="B422" s="7"/>
      <c r="C422" s="7"/>
      <c r="D422" s="39"/>
      <c r="E422" s="39"/>
      <c r="F422" s="17"/>
      <c r="G422" s="26"/>
    </row>
    <row r="423" spans="1:7" s="2" customFormat="1" ht="15.75">
      <c r="A423" s="58"/>
      <c r="B423" s="7"/>
      <c r="C423" s="7"/>
      <c r="D423" s="7"/>
      <c r="E423" s="7"/>
      <c r="F423" s="7"/>
      <c r="G423" s="26"/>
    </row>
    <row r="424" spans="1:7" s="2" customFormat="1" ht="15.75">
      <c r="A424" s="58"/>
      <c r="B424" s="7"/>
      <c r="C424" s="7"/>
      <c r="D424" s="7"/>
      <c r="E424" s="7"/>
      <c r="F424" s="7"/>
      <c r="G424" s="115"/>
    </row>
    <row r="425" spans="1:7" s="2" customFormat="1" ht="15.75">
      <c r="A425" s="58"/>
      <c r="B425" s="7"/>
      <c r="C425" s="7"/>
      <c r="D425" s="7"/>
      <c r="E425" s="7"/>
      <c r="F425" s="7"/>
      <c r="G425" s="115"/>
    </row>
    <row r="426" spans="1:7" s="2" customFormat="1" ht="15.75">
      <c r="A426" s="58"/>
      <c r="B426" s="7"/>
      <c r="C426" s="7"/>
      <c r="D426" s="39"/>
      <c r="E426" s="39"/>
      <c r="F426" s="17"/>
      <c r="G426" s="121"/>
    </row>
    <row r="427" spans="1:7" s="2" customFormat="1" ht="15.75">
      <c r="A427" s="58"/>
      <c r="B427" s="7"/>
      <c r="C427" s="7"/>
      <c r="D427" s="16"/>
      <c r="E427" s="16"/>
      <c r="F427" s="7"/>
      <c r="G427" s="115"/>
    </row>
    <row r="428" spans="1:7" s="2" customFormat="1" ht="15.75">
      <c r="A428" s="58"/>
      <c r="B428" s="7"/>
      <c r="C428" s="7"/>
      <c r="D428" s="7"/>
      <c r="E428" s="7"/>
      <c r="F428" s="7"/>
      <c r="G428" s="115"/>
    </row>
    <row r="429" spans="1:7" s="2" customFormat="1" ht="15.75">
      <c r="A429" s="58"/>
      <c r="B429" s="7"/>
      <c r="C429" s="7"/>
      <c r="D429" s="7"/>
      <c r="E429" s="7"/>
      <c r="F429" s="7"/>
      <c r="G429" s="115"/>
    </row>
    <row r="430" spans="1:7" s="2" customFormat="1" ht="15.75">
      <c r="A430" s="58"/>
      <c r="B430" s="7"/>
      <c r="C430" s="7"/>
      <c r="D430" s="7"/>
      <c r="E430" s="7"/>
      <c r="F430" s="7"/>
      <c r="G430" s="115"/>
    </row>
    <row r="431" spans="1:7" s="2" customFormat="1" ht="15.75">
      <c r="A431" s="58"/>
      <c r="B431" s="7"/>
      <c r="C431" s="7"/>
      <c r="D431" s="7"/>
      <c r="E431" s="7"/>
      <c r="F431" s="7"/>
      <c r="G431" s="26"/>
    </row>
    <row r="432" spans="1:7" s="2" customFormat="1" ht="15.75">
      <c r="A432" s="58"/>
      <c r="B432" s="7"/>
      <c r="C432" s="7"/>
      <c r="D432" s="7"/>
      <c r="E432" s="7"/>
      <c r="F432" s="7"/>
      <c r="G432" s="26"/>
    </row>
    <row r="433" spans="1:7" s="2" customFormat="1" ht="15.75">
      <c r="A433" s="58"/>
      <c r="B433" s="7"/>
      <c r="C433" s="7"/>
      <c r="D433" s="7"/>
      <c r="E433" s="7"/>
      <c r="F433" s="7"/>
      <c r="G433" s="26"/>
    </row>
    <row r="434" spans="1:7" s="12" customFormat="1" ht="15.75">
      <c r="A434" s="58"/>
      <c r="B434" s="122"/>
      <c r="C434" s="40"/>
      <c r="D434" s="40"/>
      <c r="E434" s="40"/>
      <c r="F434" s="40"/>
      <c r="G434" s="28"/>
    </row>
    <row r="435" spans="1:7" s="2" customFormat="1" ht="15.75">
      <c r="A435" s="58"/>
      <c r="B435" s="7"/>
      <c r="C435" s="7"/>
      <c r="D435" s="7"/>
      <c r="E435" s="7"/>
      <c r="F435" s="7"/>
      <c r="G435" s="19"/>
    </row>
    <row r="436" spans="1:7" s="2" customFormat="1" ht="15.75">
      <c r="A436" s="58"/>
      <c r="B436" s="7"/>
      <c r="C436" s="7"/>
      <c r="D436" s="7"/>
      <c r="E436" s="7"/>
      <c r="F436" s="7"/>
      <c r="G436" s="19"/>
    </row>
    <row r="437" spans="1:7" s="2" customFormat="1" ht="15.75">
      <c r="A437" s="58"/>
      <c r="B437" s="7"/>
      <c r="C437" s="7"/>
      <c r="D437" s="7"/>
      <c r="E437" s="7"/>
      <c r="F437" s="7"/>
      <c r="G437" s="19"/>
    </row>
    <row r="438" spans="1:7" s="2" customFormat="1" ht="15.75">
      <c r="A438" s="58"/>
      <c r="B438" s="7"/>
      <c r="C438" s="7"/>
      <c r="D438" s="7"/>
      <c r="E438" s="7"/>
      <c r="F438" s="7"/>
      <c r="G438" s="19"/>
    </row>
    <row r="439" spans="1:7" s="2" customFormat="1" ht="15.75">
      <c r="A439" s="58"/>
      <c r="B439" s="7"/>
      <c r="C439" s="7"/>
      <c r="D439" s="7"/>
      <c r="E439" s="7"/>
      <c r="F439" s="7"/>
      <c r="G439" s="19"/>
    </row>
    <row r="440" spans="1:7" s="2" customFormat="1" ht="15.75">
      <c r="A440" s="58"/>
      <c r="B440" s="7"/>
      <c r="C440" s="7"/>
      <c r="D440" s="7"/>
      <c r="E440" s="7"/>
      <c r="F440" s="7"/>
      <c r="G440" s="19"/>
    </row>
    <row r="441" spans="1:7" s="2" customFormat="1" ht="15.75">
      <c r="A441" s="58"/>
      <c r="B441" s="7"/>
      <c r="C441" s="58"/>
      <c r="D441" s="58"/>
      <c r="E441" s="7"/>
      <c r="F441" s="7"/>
      <c r="G441" s="19"/>
    </row>
    <row r="442" spans="1:7" s="2" customFormat="1" ht="15.75">
      <c r="A442" s="58"/>
      <c r="B442" s="7"/>
      <c r="C442" s="58"/>
      <c r="D442" s="353"/>
      <c r="E442" s="353"/>
      <c r="F442" s="7"/>
      <c r="G442" s="19"/>
    </row>
    <row r="443" spans="1:7" s="2" customFormat="1" ht="15.75">
      <c r="A443" s="58"/>
      <c r="B443" s="7"/>
      <c r="C443" s="7"/>
      <c r="D443" s="7"/>
      <c r="E443" s="7"/>
      <c r="F443" s="7"/>
      <c r="G443" s="19"/>
    </row>
    <row r="444" spans="1:7" s="2" customFormat="1" ht="15.75">
      <c r="A444" s="58"/>
      <c r="B444" s="7"/>
      <c r="C444" s="7"/>
      <c r="D444" s="7"/>
      <c r="E444" s="117"/>
      <c r="F444" s="117"/>
      <c r="G444" s="19"/>
    </row>
    <row r="445" spans="1:7" s="2" customFormat="1" ht="15.75">
      <c r="A445" s="58"/>
      <c r="B445" s="7"/>
      <c r="C445" s="7"/>
      <c r="D445" s="7"/>
      <c r="E445" s="117"/>
      <c r="F445" s="117"/>
      <c r="G445" s="19"/>
    </row>
    <row r="446" spans="1:7" s="2" customFormat="1" ht="15.75">
      <c r="A446" s="58"/>
      <c r="B446" s="7"/>
      <c r="C446" s="7"/>
      <c r="D446" s="7"/>
      <c r="E446" s="117"/>
      <c r="F446" s="117"/>
      <c r="G446" s="19"/>
    </row>
    <row r="447" spans="1:7" s="2" customFormat="1" ht="15.75">
      <c r="A447" s="58"/>
      <c r="B447" s="7"/>
      <c r="C447" s="7"/>
      <c r="D447" s="7"/>
      <c r="E447" s="117"/>
      <c r="F447" s="117"/>
      <c r="G447" s="29"/>
    </row>
    <row r="448" spans="1:7" s="2" customFormat="1" ht="15.75">
      <c r="A448" s="58"/>
      <c r="B448" s="7"/>
      <c r="C448" s="7"/>
      <c r="D448" s="7"/>
      <c r="E448" s="117"/>
      <c r="F448" s="117"/>
      <c r="G448" s="29"/>
    </row>
    <row r="449" spans="1:7" s="2" customFormat="1" ht="15.75">
      <c r="A449" s="58"/>
      <c r="B449" s="7"/>
      <c r="C449" s="7"/>
      <c r="D449" s="7"/>
      <c r="E449" s="117"/>
      <c r="F449" s="117"/>
      <c r="G449" s="29"/>
    </row>
    <row r="450" spans="1:7" s="2" customFormat="1" ht="15.75">
      <c r="A450" s="58"/>
      <c r="B450" s="7"/>
      <c r="C450" s="7"/>
      <c r="D450" s="7"/>
      <c r="E450" s="117"/>
      <c r="F450" s="117"/>
      <c r="G450" s="19"/>
    </row>
    <row r="451" spans="1:7" s="2" customFormat="1" ht="15.75">
      <c r="A451" s="58"/>
      <c r="B451" s="7"/>
      <c r="C451" s="7"/>
      <c r="D451" s="7"/>
      <c r="E451" s="117"/>
      <c r="F451" s="117"/>
      <c r="G451" s="19"/>
    </row>
    <row r="452" spans="1:7" s="2" customFormat="1" ht="15.75">
      <c r="A452" s="58"/>
      <c r="B452" s="7"/>
      <c r="C452" s="7"/>
      <c r="D452" s="7"/>
      <c r="E452" s="117"/>
      <c r="F452" s="117"/>
      <c r="G452" s="19"/>
    </row>
    <row r="453" spans="1:7" s="2" customFormat="1" ht="15.75">
      <c r="A453" s="58"/>
      <c r="B453" s="7"/>
      <c r="C453" s="7"/>
      <c r="D453" s="7"/>
      <c r="E453" s="117"/>
      <c r="F453" s="117"/>
      <c r="G453" s="19"/>
    </row>
    <row r="454" spans="1:7" s="2" customFormat="1" ht="15.75">
      <c r="A454" s="58"/>
      <c r="B454" s="7"/>
      <c r="C454" s="7"/>
      <c r="D454" s="7"/>
      <c r="E454" s="117"/>
      <c r="F454" s="117"/>
      <c r="G454" s="19"/>
    </row>
    <row r="455" spans="1:7" s="2" customFormat="1" ht="15.75">
      <c r="A455" s="58"/>
      <c r="B455" s="7"/>
      <c r="C455" s="7"/>
      <c r="D455" s="7"/>
      <c r="E455" s="117"/>
      <c r="F455" s="117"/>
      <c r="G455" s="29"/>
    </row>
    <row r="456" spans="1:7" s="2" customFormat="1" ht="15.75">
      <c r="A456" s="58"/>
      <c r="B456" s="7"/>
      <c r="C456" s="7"/>
      <c r="D456" s="7"/>
      <c r="E456" s="117"/>
      <c r="F456" s="117"/>
      <c r="G456" s="29"/>
    </row>
    <row r="457" spans="1:7" s="2" customFormat="1" ht="15.75">
      <c r="A457" s="58"/>
      <c r="B457" s="7"/>
      <c r="C457" s="7"/>
      <c r="D457" s="7"/>
      <c r="E457" s="117"/>
      <c r="F457" s="117"/>
      <c r="G457" s="19"/>
    </row>
    <row r="458" spans="1:7" s="2" customFormat="1" ht="15.75">
      <c r="A458" s="58"/>
      <c r="B458" s="7"/>
      <c r="C458" s="7"/>
      <c r="D458" s="7"/>
      <c r="E458" s="117"/>
      <c r="F458" s="117"/>
      <c r="G458" s="19"/>
    </row>
    <row r="459" spans="1:7" s="2" customFormat="1" ht="15.75">
      <c r="A459" s="58"/>
      <c r="B459" s="7"/>
      <c r="C459" s="7"/>
      <c r="D459" s="7"/>
      <c r="E459" s="117"/>
      <c r="F459" s="117"/>
      <c r="G459" s="19"/>
    </row>
    <row r="460" spans="1:7" s="2" customFormat="1" ht="15.75">
      <c r="A460" s="58"/>
      <c r="B460" s="7"/>
      <c r="C460" s="7"/>
      <c r="D460" s="7"/>
      <c r="E460" s="117"/>
      <c r="F460" s="117"/>
      <c r="G460" s="19"/>
    </row>
    <row r="461" spans="1:7" s="2" customFormat="1" ht="15.75">
      <c r="A461" s="58"/>
      <c r="B461" s="7"/>
      <c r="C461" s="7"/>
      <c r="D461" s="7"/>
      <c r="E461" s="117"/>
      <c r="F461" s="117"/>
      <c r="G461" s="19"/>
    </row>
    <row r="462" spans="1:7" s="2" customFormat="1" ht="15.75">
      <c r="A462" s="58"/>
      <c r="B462" s="7"/>
      <c r="C462" s="7"/>
      <c r="D462" s="7"/>
      <c r="E462" s="117"/>
      <c r="F462" s="117"/>
      <c r="G462" s="19"/>
    </row>
    <row r="463" spans="1:7" s="2" customFormat="1" ht="15.75">
      <c r="A463" s="58"/>
      <c r="B463" s="7"/>
      <c r="C463" s="7"/>
      <c r="D463" s="119"/>
      <c r="E463" s="7"/>
      <c r="F463" s="7"/>
      <c r="G463" s="29"/>
    </row>
    <row r="464" spans="1:7" s="2" customFormat="1" ht="15.75">
      <c r="A464" s="58"/>
      <c r="B464" s="7"/>
      <c r="C464" s="7"/>
      <c r="D464" s="119"/>
      <c r="E464" s="120"/>
      <c r="F464" s="120"/>
      <c r="G464" s="19"/>
    </row>
    <row r="465" spans="1:7" s="2" customFormat="1" ht="15.75">
      <c r="A465" s="58"/>
      <c r="B465" s="7"/>
      <c r="C465" s="7"/>
      <c r="D465" s="119"/>
      <c r="E465" s="120"/>
      <c r="F465" s="120"/>
      <c r="G465" s="19"/>
    </row>
    <row r="466" spans="1:7" s="2" customFormat="1" ht="15.75">
      <c r="A466" s="58"/>
      <c r="B466" s="7"/>
      <c r="C466" s="7"/>
      <c r="D466" s="119"/>
      <c r="E466" s="120"/>
      <c r="F466" s="120"/>
      <c r="G466" s="19"/>
    </row>
    <row r="467" spans="1:7" s="2" customFormat="1" ht="15.75">
      <c r="A467" s="58"/>
      <c r="B467" s="7"/>
      <c r="C467" s="7"/>
      <c r="D467" s="7"/>
      <c r="E467" s="117"/>
      <c r="F467" s="117"/>
      <c r="G467" s="19"/>
    </row>
    <row r="468" spans="1:7" s="2" customFormat="1" ht="15.75">
      <c r="A468" s="58"/>
      <c r="B468" s="7"/>
      <c r="C468" s="7"/>
      <c r="D468" s="7"/>
      <c r="E468" s="117"/>
      <c r="F468" s="117"/>
      <c r="G468" s="19"/>
    </row>
    <row r="469" spans="1:7" s="9" customFormat="1" ht="15.75">
      <c r="A469" s="60"/>
      <c r="B469" s="40"/>
      <c r="C469" s="40"/>
      <c r="D469" s="40"/>
      <c r="E469" s="123"/>
      <c r="F469" s="123"/>
      <c r="G469" s="23"/>
    </row>
    <row r="470" spans="1:7" s="2" customFormat="1" ht="15.75">
      <c r="A470" s="58"/>
      <c r="B470" s="7"/>
      <c r="C470" s="7"/>
      <c r="D470" s="7"/>
      <c r="E470" s="117"/>
      <c r="F470" s="117"/>
      <c r="G470" s="25"/>
    </row>
    <row r="471" spans="1:7" s="2" customFormat="1" ht="15.75">
      <c r="A471" s="58"/>
      <c r="B471" s="7"/>
      <c r="C471" s="7"/>
      <c r="D471" s="7"/>
      <c r="E471" s="117"/>
      <c r="F471" s="117"/>
      <c r="G471" s="25"/>
    </row>
    <row r="472" spans="1:7" s="2" customFormat="1" ht="15.75">
      <c r="A472" s="58"/>
      <c r="B472" s="7"/>
      <c r="C472" s="7"/>
      <c r="D472" s="7"/>
      <c r="E472" s="117"/>
      <c r="F472" s="117"/>
      <c r="G472" s="26"/>
    </row>
    <row r="473" spans="1:7" s="2" customFormat="1" ht="15.75">
      <c r="A473" s="58"/>
      <c r="B473" s="7"/>
      <c r="C473" s="7"/>
      <c r="D473" s="7"/>
      <c r="E473" s="117"/>
      <c r="F473" s="117"/>
      <c r="G473" s="26"/>
    </row>
    <row r="474" spans="1:7" s="2" customFormat="1" ht="15.75">
      <c r="A474" s="58"/>
      <c r="B474" s="7"/>
      <c r="C474" s="7"/>
      <c r="D474" s="7"/>
      <c r="E474" s="117"/>
      <c r="F474" s="117"/>
      <c r="G474" s="26"/>
    </row>
    <row r="475" spans="1:7" s="2" customFormat="1" ht="15.75">
      <c r="A475" s="58"/>
      <c r="B475" s="7"/>
      <c r="C475" s="7"/>
      <c r="D475" s="7"/>
      <c r="E475" s="117"/>
      <c r="F475" s="117"/>
      <c r="G475" s="26"/>
    </row>
    <row r="476" spans="1:7" s="2" customFormat="1" ht="15.75">
      <c r="A476" s="58"/>
      <c r="B476" s="7"/>
      <c r="C476" s="7"/>
      <c r="D476" s="7"/>
      <c r="E476" s="117"/>
      <c r="F476" s="117"/>
      <c r="G476" s="25"/>
    </row>
    <row r="477" spans="1:7" s="2" customFormat="1" ht="15.75">
      <c r="A477" s="58"/>
      <c r="B477" s="7"/>
      <c r="C477" s="7"/>
      <c r="D477" s="7"/>
      <c r="E477" s="117"/>
      <c r="F477" s="117"/>
      <c r="G477" s="26"/>
    </row>
    <row r="478" spans="1:7" s="2" customFormat="1" ht="15.75">
      <c r="A478" s="58"/>
      <c r="B478" s="7"/>
      <c r="C478" s="7"/>
      <c r="D478" s="7"/>
      <c r="E478" s="117"/>
      <c r="F478" s="117"/>
      <c r="G478" s="26"/>
    </row>
    <row r="479" spans="1:7" s="2" customFormat="1" ht="15.75">
      <c r="A479" s="58"/>
      <c r="B479" s="7"/>
      <c r="C479" s="7"/>
      <c r="D479" s="7"/>
      <c r="E479" s="117"/>
      <c r="F479" s="117"/>
      <c r="G479" s="26"/>
    </row>
    <row r="480" spans="1:7" s="2" customFormat="1" ht="15.75">
      <c r="A480" s="58"/>
      <c r="B480" s="122"/>
      <c r="C480" s="40"/>
      <c r="D480" s="40"/>
      <c r="E480" s="40"/>
      <c r="F480" s="40"/>
      <c r="G480" s="23"/>
    </row>
    <row r="481" spans="1:7" ht="15.75">
      <c r="A481" s="58"/>
      <c r="B481" s="7"/>
      <c r="C481" s="7"/>
      <c r="D481" s="7"/>
      <c r="E481" s="7"/>
      <c r="F481" s="7"/>
      <c r="G481" s="25"/>
    </row>
    <row r="482" spans="1:7" ht="15.75">
      <c r="A482" s="58"/>
      <c r="B482" s="7"/>
      <c r="C482" s="7"/>
      <c r="D482" s="16"/>
      <c r="E482" s="16"/>
      <c r="F482" s="7"/>
      <c r="G482" s="26"/>
    </row>
    <row r="483" spans="1:7" ht="15.75">
      <c r="A483" s="58"/>
      <c r="B483" s="7"/>
      <c r="C483" s="7"/>
      <c r="D483" s="7"/>
      <c r="E483" s="7"/>
      <c r="F483" s="7"/>
      <c r="G483" s="26"/>
    </row>
    <row r="484" spans="1:7" ht="15.75">
      <c r="A484" s="58"/>
      <c r="B484" s="7"/>
      <c r="C484" s="7"/>
      <c r="D484" s="7"/>
      <c r="E484" s="7"/>
      <c r="F484" s="7"/>
      <c r="G484" s="26"/>
    </row>
    <row r="485" spans="1:7" ht="15.75">
      <c r="A485" s="58"/>
      <c r="B485" s="7"/>
      <c r="C485" s="7"/>
      <c r="D485" s="7"/>
      <c r="E485" s="7"/>
      <c r="F485" s="7"/>
      <c r="G485" s="31"/>
    </row>
    <row r="486" spans="1:7" ht="15.75">
      <c r="A486" s="58"/>
      <c r="B486" s="7"/>
      <c r="C486" s="7"/>
      <c r="D486" s="7"/>
      <c r="E486" s="7"/>
      <c r="F486" s="7"/>
      <c r="G486" s="31"/>
    </row>
    <row r="487" spans="1:7" ht="15.75">
      <c r="A487" s="58"/>
      <c r="B487" s="7"/>
      <c r="C487" s="7"/>
      <c r="D487" s="7"/>
      <c r="E487" s="7"/>
      <c r="F487" s="7"/>
      <c r="G487" s="26"/>
    </row>
    <row r="488" spans="1:7" ht="15.75">
      <c r="A488" s="58"/>
      <c r="B488" s="7"/>
      <c r="C488" s="7"/>
      <c r="D488" s="7"/>
      <c r="E488" s="7"/>
      <c r="F488" s="7"/>
      <c r="G488" s="26"/>
    </row>
    <row r="489" spans="1:7" ht="15.75">
      <c r="A489" s="58"/>
      <c r="B489" s="7"/>
      <c r="C489" s="7"/>
      <c r="D489" s="7"/>
      <c r="E489" s="7"/>
      <c r="F489" s="7"/>
      <c r="G489" s="26"/>
    </row>
    <row r="490" spans="1:7" ht="15.75">
      <c r="A490" s="58"/>
      <c r="B490" s="7"/>
      <c r="C490" s="7"/>
      <c r="D490" s="7"/>
      <c r="E490" s="7"/>
      <c r="F490" s="7"/>
      <c r="G490" s="26"/>
    </row>
    <row r="491" spans="1:7" ht="15.75">
      <c r="A491" s="58"/>
      <c r="B491" s="122"/>
      <c r="C491" s="40"/>
      <c r="D491" s="40"/>
      <c r="E491" s="40"/>
      <c r="F491" s="40"/>
      <c r="G491" s="23"/>
    </row>
    <row r="492" spans="1:7" ht="15.75">
      <c r="A492" s="58"/>
      <c r="B492" s="122"/>
      <c r="C492" s="7"/>
      <c r="D492" s="7"/>
      <c r="E492" s="117"/>
      <c r="F492" s="7"/>
      <c r="G492" s="25"/>
    </row>
    <row r="493" spans="1:7" ht="15.75">
      <c r="A493" s="58"/>
      <c r="B493" s="122"/>
      <c r="C493" s="7"/>
      <c r="D493" s="7"/>
      <c r="E493" s="117"/>
      <c r="F493" s="7"/>
      <c r="G493" s="26"/>
    </row>
    <row r="494" spans="1:7" ht="15.75">
      <c r="A494" s="58"/>
      <c r="B494" s="122"/>
      <c r="C494" s="7"/>
      <c r="D494" s="7"/>
      <c r="E494" s="117"/>
      <c r="F494" s="7"/>
      <c r="G494" s="26"/>
    </row>
    <row r="495" spans="1:7" ht="15.75">
      <c r="A495" s="58"/>
      <c r="B495" s="7"/>
      <c r="C495" s="7"/>
      <c r="D495" s="7"/>
      <c r="E495" s="7"/>
      <c r="F495" s="7"/>
      <c r="G495" s="25"/>
    </row>
    <row r="496" spans="1:7" ht="15.75">
      <c r="A496" s="58"/>
      <c r="B496" s="7"/>
      <c r="C496" s="7"/>
      <c r="D496" s="7"/>
      <c r="E496" s="7"/>
      <c r="F496" s="7"/>
      <c r="G496" s="25"/>
    </row>
    <row r="497" spans="1:7" ht="15.75">
      <c r="A497" s="58"/>
      <c r="B497" s="7"/>
      <c r="C497" s="7"/>
      <c r="D497" s="7"/>
      <c r="E497" s="7"/>
      <c r="F497" s="7"/>
      <c r="G497" s="26"/>
    </row>
    <row r="498" spans="1:7" ht="15.75">
      <c r="A498" s="58"/>
      <c r="B498" s="7"/>
      <c r="C498" s="7"/>
      <c r="D498" s="7"/>
      <c r="E498" s="119"/>
      <c r="F498" s="119"/>
      <c r="G498" s="31"/>
    </row>
    <row r="499" spans="1:7" ht="15.75">
      <c r="A499" s="58"/>
      <c r="B499" s="7"/>
      <c r="C499" s="7"/>
      <c r="D499" s="7"/>
      <c r="E499" s="7"/>
      <c r="F499" s="7"/>
      <c r="G499" s="26"/>
    </row>
    <row r="500" spans="1:7" s="9" customFormat="1" ht="15.75">
      <c r="A500" s="60"/>
      <c r="B500" s="40"/>
      <c r="C500" s="40"/>
      <c r="D500" s="40"/>
      <c r="E500" s="40"/>
      <c r="F500" s="40"/>
      <c r="G500" s="32"/>
    </row>
    <row r="501" spans="1:7" ht="15.75">
      <c r="A501" s="58"/>
      <c r="B501" s="7"/>
      <c r="C501" s="39"/>
      <c r="D501" s="39"/>
      <c r="E501" s="39"/>
      <c r="F501" s="17"/>
      <c r="G501" s="26"/>
    </row>
    <row r="502" spans="1:7" s="2" customFormat="1" ht="15.75">
      <c r="A502" s="58"/>
      <c r="B502" s="7"/>
      <c r="C502" s="7"/>
      <c r="D502" s="7"/>
      <c r="E502" s="7"/>
      <c r="F502" s="7"/>
      <c r="G502" s="25"/>
    </row>
    <row r="503" spans="1:7" s="2" customFormat="1" ht="15.75">
      <c r="A503" s="58"/>
      <c r="B503" s="7"/>
      <c r="C503" s="7"/>
      <c r="D503" s="7"/>
      <c r="E503" s="117"/>
      <c r="F503" s="117"/>
      <c r="G503" s="22"/>
    </row>
    <row r="504" spans="1:7" s="2" customFormat="1" ht="15.75">
      <c r="A504" s="58"/>
      <c r="B504" s="7"/>
      <c r="C504" s="7"/>
      <c r="D504" s="7"/>
      <c r="E504" s="117"/>
      <c r="F504" s="117"/>
      <c r="G504" s="26"/>
    </row>
    <row r="505" spans="1:7" s="2" customFormat="1" ht="15.75">
      <c r="A505" s="58"/>
      <c r="B505" s="7"/>
      <c r="C505" s="7"/>
      <c r="D505" s="7"/>
      <c r="E505" s="117"/>
      <c r="F505" s="117"/>
      <c r="G505" s="26"/>
    </row>
    <row r="506" spans="1:7" s="2" customFormat="1" ht="15.75">
      <c r="A506" s="58"/>
      <c r="B506" s="7"/>
      <c r="C506" s="7"/>
      <c r="D506" s="7"/>
      <c r="E506" s="7"/>
      <c r="F506" s="7"/>
      <c r="G506" s="25"/>
    </row>
    <row r="507" spans="1:7" s="2" customFormat="1" ht="15.75">
      <c r="A507" s="58"/>
      <c r="B507" s="7"/>
      <c r="C507" s="7"/>
      <c r="D507" s="7"/>
      <c r="E507" s="7"/>
      <c r="F507" s="7"/>
      <c r="G507" s="25"/>
    </row>
    <row r="508" spans="1:7" s="2" customFormat="1" ht="15.75">
      <c r="A508" s="58"/>
      <c r="B508" s="7"/>
      <c r="C508" s="7"/>
      <c r="D508" s="7"/>
      <c r="E508" s="7"/>
      <c r="F508" s="7"/>
      <c r="G508" s="25"/>
    </row>
    <row r="509" spans="1:7" s="2" customFormat="1" ht="15.75">
      <c r="A509" s="58"/>
      <c r="B509" s="7"/>
      <c r="C509" s="7"/>
      <c r="D509" s="7"/>
      <c r="E509" s="7"/>
      <c r="F509" s="7"/>
      <c r="G509" s="26"/>
    </row>
    <row r="510" spans="1:7" s="2" customFormat="1" ht="15.75">
      <c r="A510" s="58"/>
      <c r="B510" s="7"/>
      <c r="C510" s="7"/>
      <c r="D510" s="7"/>
      <c r="E510" s="119"/>
      <c r="F510" s="119"/>
      <c r="G510" s="31"/>
    </row>
    <row r="511" spans="1:7" s="2" customFormat="1" ht="15.75">
      <c r="A511" s="58"/>
      <c r="B511" s="7"/>
      <c r="C511" s="7"/>
      <c r="D511" s="7"/>
      <c r="E511" s="119"/>
      <c r="F511" s="119"/>
      <c r="G511" s="31"/>
    </row>
    <row r="512" spans="1:7" s="2" customFormat="1" ht="15.75">
      <c r="A512" s="58"/>
      <c r="B512" s="7"/>
      <c r="C512" s="7"/>
      <c r="D512" s="7"/>
      <c r="E512" s="7"/>
      <c r="F512" s="7"/>
      <c r="G512" s="26"/>
    </row>
    <row r="513" spans="1:7" s="2" customFormat="1" ht="18" customHeight="1">
      <c r="A513" s="58"/>
      <c r="B513" s="7"/>
      <c r="C513" s="17"/>
      <c r="D513" s="17"/>
      <c r="E513" s="17"/>
      <c r="F513" s="17"/>
      <c r="G513" s="26"/>
    </row>
    <row r="514" spans="1:7" s="2" customFormat="1" ht="15.75">
      <c r="A514" s="58"/>
      <c r="B514" s="122"/>
      <c r="C514" s="40"/>
      <c r="D514" s="40"/>
      <c r="E514" s="40"/>
      <c r="F514" s="40"/>
      <c r="G514" s="23"/>
    </row>
    <row r="515" spans="1:7" s="2" customFormat="1" ht="15.75">
      <c r="A515" s="58"/>
      <c r="B515" s="7"/>
      <c r="C515" s="7"/>
      <c r="D515" s="7"/>
      <c r="E515" s="7"/>
      <c r="F515" s="7"/>
      <c r="G515" s="25"/>
    </row>
    <row r="516" spans="1:7" s="2" customFormat="1" ht="15.75">
      <c r="A516" s="58"/>
      <c r="B516" s="7"/>
      <c r="C516" s="7"/>
      <c r="D516" s="7"/>
      <c r="E516" s="7"/>
      <c r="F516" s="7"/>
      <c r="G516" s="26"/>
    </row>
    <row r="517" spans="1:7" s="2" customFormat="1" ht="15.75">
      <c r="A517" s="58"/>
      <c r="B517" s="7"/>
      <c r="C517" s="7"/>
      <c r="D517" s="16"/>
      <c r="E517" s="16"/>
      <c r="F517" s="7"/>
      <c r="G517" s="26"/>
    </row>
    <row r="518" spans="1:7" s="2" customFormat="1" ht="15.75">
      <c r="A518" s="58"/>
      <c r="B518" s="7"/>
      <c r="C518" s="7"/>
      <c r="D518" s="7"/>
      <c r="E518" s="7"/>
      <c r="F518" s="7"/>
      <c r="G518" s="26"/>
    </row>
    <row r="519" spans="1:7" s="2" customFormat="1" ht="15.75">
      <c r="A519" s="58"/>
      <c r="B519" s="7"/>
      <c r="C519" s="7"/>
      <c r="D519" s="7"/>
      <c r="E519" s="7"/>
      <c r="F519" s="7"/>
      <c r="G519" s="26"/>
    </row>
    <row r="520" spans="1:7" s="2" customFormat="1" ht="15.75">
      <c r="A520" s="58"/>
      <c r="B520" s="7"/>
      <c r="C520" s="58"/>
      <c r="D520" s="58"/>
      <c r="E520" s="7"/>
      <c r="F520" s="7"/>
      <c r="G520" s="25"/>
    </row>
    <row r="521" spans="1:7" s="2" customFormat="1" ht="15.75">
      <c r="A521" s="58"/>
      <c r="B521" s="7"/>
      <c r="C521" s="58"/>
      <c r="D521" s="16"/>
      <c r="E521" s="16"/>
      <c r="F521" s="7"/>
      <c r="G521" s="25"/>
    </row>
    <row r="522" spans="1:7" s="2" customFormat="1" ht="15.75">
      <c r="A522" s="58"/>
      <c r="B522" s="7"/>
      <c r="C522" s="7"/>
      <c r="D522" s="7"/>
      <c r="E522" s="7"/>
      <c r="F522" s="7"/>
      <c r="G522" s="25"/>
    </row>
    <row r="523" spans="1:7" s="2" customFormat="1" ht="15.75">
      <c r="A523" s="58"/>
      <c r="B523" s="7"/>
      <c r="C523" s="7"/>
      <c r="D523" s="7"/>
      <c r="E523" s="7"/>
      <c r="F523" s="7"/>
      <c r="G523" s="25"/>
    </row>
    <row r="524" spans="1:7" s="2" customFormat="1" ht="15.75">
      <c r="A524" s="58"/>
      <c r="B524" s="7"/>
      <c r="C524" s="7"/>
      <c r="D524" s="7"/>
      <c r="E524" s="7"/>
      <c r="F524" s="7"/>
      <c r="G524" s="25"/>
    </row>
    <row r="525" spans="1:7" s="2" customFormat="1" ht="15.75">
      <c r="A525" s="58"/>
      <c r="B525" s="7"/>
      <c r="C525" s="7"/>
      <c r="D525" s="7"/>
      <c r="E525" s="120"/>
      <c r="F525" s="120"/>
      <c r="G525" s="26"/>
    </row>
    <row r="526" spans="1:7" s="2" customFormat="1" ht="15.75">
      <c r="A526" s="58"/>
      <c r="B526" s="7"/>
      <c r="C526" s="7"/>
      <c r="D526" s="7"/>
      <c r="E526" s="120"/>
      <c r="F526" s="120"/>
      <c r="G526" s="26"/>
    </row>
    <row r="527" spans="1:7" s="2" customFormat="1" ht="15.75">
      <c r="A527" s="58"/>
      <c r="B527" s="7"/>
      <c r="C527" s="7"/>
      <c r="D527" s="7"/>
      <c r="E527" s="120"/>
      <c r="F527" s="120"/>
      <c r="G527" s="26"/>
    </row>
    <row r="528" spans="1:7" s="2" customFormat="1" ht="15.75">
      <c r="A528" s="58"/>
      <c r="B528" s="7"/>
      <c r="C528" s="7"/>
      <c r="D528" s="7"/>
      <c r="E528" s="120"/>
      <c r="F528" s="120"/>
      <c r="G528" s="26"/>
    </row>
    <row r="529" spans="1:7" s="2" customFormat="1" ht="15.75">
      <c r="A529" s="58"/>
      <c r="B529" s="7"/>
      <c r="C529" s="7"/>
      <c r="D529" s="7"/>
      <c r="E529" s="7"/>
      <c r="F529" s="7"/>
      <c r="G529" s="25"/>
    </row>
    <row r="530" spans="1:7" s="2" customFormat="1" ht="15.75">
      <c r="A530" s="58"/>
      <c r="B530" s="7"/>
      <c r="C530" s="7"/>
      <c r="D530" s="7"/>
      <c r="E530" s="7"/>
      <c r="F530" s="7"/>
      <c r="G530" s="25"/>
    </row>
    <row r="531" spans="1:7" s="2" customFormat="1" ht="15.75">
      <c r="A531" s="58"/>
      <c r="B531" s="7"/>
      <c r="C531" s="7"/>
      <c r="D531" s="7"/>
      <c r="E531" s="120"/>
      <c r="F531" s="120"/>
      <c r="G531" s="26"/>
    </row>
    <row r="532" spans="1:7" s="2" customFormat="1" ht="15.75">
      <c r="A532" s="58"/>
      <c r="B532" s="7"/>
      <c r="C532" s="7"/>
      <c r="D532" s="7"/>
      <c r="E532" s="120"/>
      <c r="F532" s="120"/>
      <c r="G532" s="26"/>
    </row>
    <row r="533" spans="1:7" s="2" customFormat="1" ht="15.75">
      <c r="A533" s="58"/>
      <c r="B533" s="7"/>
      <c r="C533" s="7"/>
      <c r="D533" s="120"/>
      <c r="E533" s="119"/>
      <c r="F533" s="119"/>
      <c r="G533" s="26"/>
    </row>
    <row r="534" spans="1:7" s="2" customFormat="1" ht="15.75">
      <c r="A534" s="58"/>
      <c r="B534" s="7"/>
      <c r="C534" s="7"/>
      <c r="D534" s="120"/>
      <c r="E534" s="119"/>
      <c r="F534" s="119"/>
      <c r="G534" s="26"/>
    </row>
    <row r="535" spans="1:7" s="2" customFormat="1" ht="15.75">
      <c r="A535" s="58"/>
      <c r="B535" s="7"/>
      <c r="C535" s="7"/>
      <c r="D535" s="119"/>
      <c r="E535" s="120"/>
      <c r="F535" s="120"/>
      <c r="G535" s="25"/>
    </row>
    <row r="536" spans="1:7" s="2" customFormat="1" ht="15.75">
      <c r="A536" s="58"/>
      <c r="B536" s="7"/>
      <c r="C536" s="7"/>
      <c r="D536" s="119"/>
      <c r="E536" s="120"/>
      <c r="F536" s="120"/>
      <c r="G536" s="26"/>
    </row>
    <row r="537" spans="1:7" s="2" customFormat="1" ht="15.75">
      <c r="A537" s="58"/>
      <c r="B537" s="7"/>
      <c r="C537" s="7"/>
      <c r="D537" s="119"/>
      <c r="E537" s="120"/>
      <c r="F537" s="120"/>
      <c r="G537" s="26"/>
    </row>
    <row r="538" spans="1:7" s="9" customFormat="1" ht="15.75">
      <c r="A538" s="60"/>
      <c r="B538" s="40"/>
      <c r="C538" s="40"/>
      <c r="D538" s="40"/>
      <c r="E538" s="40"/>
      <c r="F538" s="40"/>
      <c r="G538" s="23"/>
    </row>
    <row r="539" spans="1:7" s="2" customFormat="1" ht="15.75">
      <c r="A539" s="58"/>
      <c r="B539" s="7"/>
      <c r="C539" s="7"/>
      <c r="D539" s="7"/>
      <c r="E539" s="7"/>
      <c r="F539" s="7"/>
      <c r="G539" s="26"/>
    </row>
    <row r="540" spans="1:7" s="2" customFormat="1" ht="15.75">
      <c r="A540" s="58"/>
      <c r="B540" s="7"/>
      <c r="C540" s="7"/>
      <c r="D540" s="7"/>
      <c r="E540" s="7"/>
      <c r="F540" s="7"/>
      <c r="G540" s="26"/>
    </row>
    <row r="541" spans="1:7" s="9" customFormat="1" ht="15.75">
      <c r="A541" s="60"/>
      <c r="B541" s="40"/>
      <c r="C541" s="40"/>
      <c r="D541" s="40"/>
      <c r="E541" s="40"/>
      <c r="F541" s="40"/>
      <c r="G541" s="23"/>
    </row>
    <row r="542" spans="1:7" s="2" customFormat="1" ht="15.75">
      <c r="A542" s="58"/>
      <c r="B542" s="7"/>
      <c r="C542" s="7"/>
      <c r="D542" s="7"/>
      <c r="E542" s="7"/>
      <c r="F542" s="7"/>
      <c r="G542" s="26"/>
    </row>
    <row r="543" spans="1:7" s="2" customFormat="1" ht="15.75">
      <c r="A543" s="58"/>
      <c r="B543" s="7"/>
      <c r="C543" s="7"/>
      <c r="D543" s="7"/>
      <c r="E543" s="7"/>
      <c r="F543" s="7"/>
      <c r="G543" s="26"/>
    </row>
    <row r="544" spans="1:7" s="2" customFormat="1" ht="15.75">
      <c r="A544" s="58"/>
      <c r="B544" s="122"/>
      <c r="C544" s="7"/>
      <c r="D544" s="7"/>
      <c r="E544" s="7"/>
      <c r="F544" s="7"/>
      <c r="G544" s="23"/>
    </row>
    <row r="545" spans="1:7" s="2" customFormat="1" ht="15.75">
      <c r="A545" s="58"/>
      <c r="B545" s="7"/>
      <c r="C545" s="7"/>
      <c r="D545" s="7"/>
      <c r="E545" s="7"/>
      <c r="F545" s="7"/>
      <c r="G545" s="26"/>
    </row>
    <row r="546" spans="1:7" s="2" customFormat="1" ht="15.75">
      <c r="A546" s="58"/>
      <c r="B546" s="7"/>
      <c r="C546" s="7"/>
      <c r="D546" s="7"/>
      <c r="E546" s="7"/>
      <c r="F546" s="7"/>
      <c r="G546" s="26"/>
    </row>
    <row r="547" spans="1:7" s="9" customFormat="1" ht="23.25" customHeight="1">
      <c r="A547" s="60"/>
      <c r="B547" s="40"/>
      <c r="C547" s="40"/>
      <c r="D547" s="40"/>
      <c r="E547" s="40"/>
      <c r="F547" s="40"/>
      <c r="G547" s="32"/>
    </row>
    <row r="548" spans="1:7" s="2" customFormat="1" ht="15.75">
      <c r="A548" s="58"/>
      <c r="B548" s="7"/>
      <c r="C548" s="7"/>
      <c r="D548" s="7"/>
      <c r="E548" s="7"/>
      <c r="F548" s="7"/>
      <c r="G548" s="26"/>
    </row>
    <row r="549" spans="1:7" s="2" customFormat="1" ht="15.75">
      <c r="A549" s="58"/>
      <c r="B549" s="7"/>
      <c r="C549" s="7"/>
      <c r="D549" s="7"/>
      <c r="E549" s="7"/>
      <c r="F549" s="7"/>
      <c r="G549" s="26"/>
    </row>
    <row r="550" spans="1:7" s="9" customFormat="1" ht="23.25" customHeight="1">
      <c r="A550" s="60"/>
      <c r="B550" s="40"/>
      <c r="C550" s="40"/>
      <c r="D550" s="40"/>
      <c r="E550" s="40"/>
      <c r="F550" s="40"/>
      <c r="G550" s="32"/>
    </row>
    <row r="551" spans="1:7" s="2" customFormat="1" ht="15.75">
      <c r="A551" s="58"/>
      <c r="B551" s="7"/>
      <c r="C551" s="7"/>
      <c r="D551" s="7"/>
      <c r="E551" s="7"/>
      <c r="F551" s="7"/>
      <c r="G551" s="26"/>
    </row>
    <row r="552" spans="1:7" s="9" customFormat="1" ht="27" customHeight="1">
      <c r="A552" s="60"/>
      <c r="B552" s="40"/>
      <c r="C552" s="40"/>
      <c r="D552" s="40"/>
      <c r="E552" s="40"/>
      <c r="F552" s="40"/>
      <c r="G552" s="32"/>
    </row>
    <row r="553" spans="1:7" s="2" customFormat="1" ht="15.75">
      <c r="A553" s="58"/>
      <c r="B553" s="7"/>
      <c r="C553" s="7"/>
      <c r="D553" s="7"/>
      <c r="E553" s="7"/>
      <c r="F553" s="7"/>
      <c r="G553" s="26"/>
    </row>
    <row r="554" spans="1:7" s="2" customFormat="1" ht="30" customHeight="1">
      <c r="A554" s="58"/>
      <c r="B554" s="122"/>
      <c r="C554" s="40"/>
      <c r="D554" s="40"/>
      <c r="E554" s="40"/>
      <c r="F554" s="40"/>
      <c r="G554" s="23"/>
    </row>
    <row r="555" spans="1:7" s="2" customFormat="1" ht="15.75">
      <c r="A555" s="58"/>
      <c r="B555" s="7"/>
      <c r="C555" s="7"/>
      <c r="D555" s="7"/>
      <c r="E555" s="7"/>
      <c r="F555" s="7"/>
      <c r="G555" s="26"/>
    </row>
    <row r="556" spans="1:7" s="9" customFormat="1" ht="30.75" customHeight="1">
      <c r="A556" s="60"/>
      <c r="B556" s="40"/>
      <c r="C556" s="40"/>
      <c r="D556" s="40"/>
      <c r="E556" s="40"/>
      <c r="F556" s="40"/>
      <c r="G556" s="23"/>
    </row>
    <row r="557" spans="1:7" s="9" customFormat="1" ht="15.75">
      <c r="A557" s="60"/>
      <c r="B557" s="40"/>
      <c r="C557" s="7"/>
      <c r="D557" s="7"/>
      <c r="E557" s="7"/>
      <c r="F557" s="7"/>
      <c r="G557" s="26"/>
    </row>
    <row r="558" spans="1:7" s="2" customFormat="1" ht="15.75">
      <c r="A558" s="58"/>
      <c r="B558" s="7"/>
      <c r="C558" s="7"/>
      <c r="D558" s="7"/>
      <c r="E558" s="7"/>
      <c r="F558" s="7"/>
      <c r="G558" s="26"/>
    </row>
    <row r="559" spans="1:7" s="9" customFormat="1" ht="30.75" customHeight="1">
      <c r="A559" s="60"/>
      <c r="B559" s="40"/>
      <c r="C559" s="40"/>
      <c r="D559" s="40"/>
      <c r="E559" s="40"/>
      <c r="F559" s="40"/>
      <c r="G559" s="32"/>
    </row>
    <row r="560" spans="1:7" s="2" customFormat="1" ht="15.75">
      <c r="A560" s="58"/>
      <c r="B560" s="7"/>
      <c r="C560" s="7"/>
      <c r="D560" s="7"/>
      <c r="E560" s="7"/>
      <c r="F560" s="7"/>
      <c r="G560" s="26"/>
    </row>
    <row r="561" spans="1:7" s="2" customFormat="1" ht="30" customHeight="1">
      <c r="A561" s="58"/>
      <c r="B561" s="122"/>
      <c r="C561" s="40"/>
      <c r="D561" s="40"/>
      <c r="E561" s="40"/>
      <c r="F561" s="40"/>
      <c r="G561" s="23"/>
    </row>
    <row r="562" spans="1:7" s="2" customFormat="1" ht="15.75">
      <c r="A562" s="58"/>
      <c r="B562" s="7"/>
      <c r="C562" s="7"/>
      <c r="D562" s="7"/>
      <c r="E562" s="7"/>
      <c r="F562" s="7"/>
      <c r="G562" s="25"/>
    </row>
    <row r="563" spans="1:7" s="2" customFormat="1" ht="15.75">
      <c r="A563" s="58"/>
      <c r="B563" s="7"/>
      <c r="C563" s="7"/>
      <c r="D563" s="7"/>
      <c r="E563" s="7"/>
      <c r="F563" s="7"/>
      <c r="G563" s="25"/>
    </row>
    <row r="564" spans="1:7" s="2" customFormat="1" ht="15.75">
      <c r="A564" s="58"/>
      <c r="B564" s="7"/>
      <c r="C564" s="7"/>
      <c r="D564" s="7"/>
      <c r="E564" s="7"/>
      <c r="F564" s="7"/>
      <c r="G564" s="26"/>
    </row>
    <row r="565" spans="1:7" s="2" customFormat="1" ht="15.75">
      <c r="A565" s="58"/>
      <c r="B565" s="7"/>
      <c r="C565" s="7"/>
      <c r="D565" s="7"/>
      <c r="E565" s="7"/>
      <c r="F565" s="7"/>
      <c r="G565" s="26"/>
    </row>
    <row r="566" spans="1:7" s="9" customFormat="1" ht="29.25" customHeight="1">
      <c r="A566" s="60"/>
      <c r="B566" s="40"/>
      <c r="C566" s="40"/>
      <c r="D566" s="40"/>
      <c r="E566" s="40"/>
      <c r="F566" s="40"/>
      <c r="G566" s="32"/>
    </row>
    <row r="567" spans="1:7" s="2" customFormat="1" ht="15.75">
      <c r="A567" s="58"/>
      <c r="B567" s="7"/>
      <c r="C567" s="7"/>
      <c r="D567" s="7"/>
      <c r="E567" s="7"/>
      <c r="F567" s="7"/>
      <c r="G567" s="26"/>
    </row>
    <row r="568" spans="1:7" s="2" customFormat="1" ht="15.75">
      <c r="A568" s="58"/>
      <c r="B568" s="7"/>
      <c r="C568" s="7"/>
      <c r="D568" s="7"/>
      <c r="E568" s="7"/>
      <c r="F568" s="7"/>
      <c r="G568" s="26"/>
    </row>
    <row r="569" spans="1:7" s="9" customFormat="1" ht="33" customHeight="1">
      <c r="A569" s="60"/>
      <c r="B569" s="40"/>
      <c r="C569" s="40"/>
      <c r="D569" s="40"/>
      <c r="E569" s="40"/>
      <c r="F569" s="40"/>
      <c r="G569" s="23"/>
    </row>
    <row r="570" spans="1:7" s="2" customFormat="1" ht="16.5" customHeight="1">
      <c r="A570" s="58"/>
      <c r="B570" s="7"/>
      <c r="C570" s="7"/>
      <c r="D570" s="7"/>
      <c r="E570" s="7"/>
      <c r="F570" s="7"/>
      <c r="G570" s="25"/>
    </row>
    <row r="571" spans="1:7" s="2" customFormat="1" ht="16.5" customHeight="1">
      <c r="A571" s="58"/>
      <c r="B571" s="7"/>
      <c r="C571" s="7"/>
      <c r="D571" s="7"/>
      <c r="E571" s="7"/>
      <c r="F571" s="7"/>
      <c r="G571" s="25"/>
    </row>
    <row r="572" spans="1:7" s="2" customFormat="1" ht="16.5" customHeight="1">
      <c r="A572" s="58"/>
      <c r="B572" s="7"/>
      <c r="C572" s="7"/>
      <c r="D572" s="7"/>
      <c r="E572" s="7"/>
      <c r="F572" s="7"/>
      <c r="G572" s="26"/>
    </row>
    <row r="573" spans="1:7" s="2" customFormat="1" ht="16.5" customHeight="1">
      <c r="A573" s="58"/>
      <c r="B573" s="7"/>
      <c r="C573" s="7"/>
      <c r="D573" s="7"/>
      <c r="E573" s="7"/>
      <c r="F573" s="7"/>
      <c r="G573" s="26"/>
    </row>
    <row r="574" spans="1:7" s="2" customFormat="1" ht="16.5" customHeight="1">
      <c r="A574" s="58"/>
      <c r="B574" s="7"/>
      <c r="C574" s="7"/>
      <c r="D574" s="7"/>
      <c r="E574" s="7"/>
      <c r="F574" s="7"/>
      <c r="G574" s="26"/>
    </row>
    <row r="575" spans="1:7" s="2" customFormat="1" ht="16.5" customHeight="1">
      <c r="A575" s="58"/>
      <c r="B575" s="7"/>
      <c r="C575" s="7"/>
      <c r="D575" s="7"/>
      <c r="E575" s="7"/>
      <c r="F575" s="7"/>
      <c r="G575" s="25"/>
    </row>
    <row r="576" spans="1:7" s="2" customFormat="1" ht="16.5" customHeight="1">
      <c r="A576" s="58"/>
      <c r="B576" s="7"/>
      <c r="C576" s="7"/>
      <c r="D576" s="7"/>
      <c r="E576" s="7"/>
      <c r="F576" s="7"/>
      <c r="G576" s="26"/>
    </row>
    <row r="577" spans="1:7" s="2" customFormat="1" ht="16.5" customHeight="1">
      <c r="A577" s="58"/>
      <c r="B577" s="7"/>
      <c r="C577" s="7"/>
      <c r="D577" s="7"/>
      <c r="E577" s="7"/>
      <c r="F577" s="7"/>
      <c r="G577" s="26"/>
    </row>
    <row r="578" spans="1:7" s="2" customFormat="1" ht="16.5" customHeight="1">
      <c r="A578" s="58"/>
      <c r="B578" s="7"/>
      <c r="C578" s="7"/>
      <c r="D578" s="7"/>
      <c r="E578" s="7"/>
      <c r="F578" s="7"/>
      <c r="G578" s="26"/>
    </row>
    <row r="579" spans="1:7" s="2" customFormat="1" ht="16.5" customHeight="1">
      <c r="A579" s="58"/>
      <c r="B579" s="7"/>
      <c r="C579" s="7"/>
      <c r="D579" s="7"/>
      <c r="E579" s="7"/>
      <c r="F579" s="7"/>
      <c r="G579" s="26"/>
    </row>
    <row r="580" spans="1:7" s="9" customFormat="1" ht="30.75" customHeight="1">
      <c r="A580" s="60"/>
      <c r="B580" s="40"/>
      <c r="C580" s="40"/>
      <c r="D580" s="40"/>
      <c r="E580" s="40"/>
      <c r="F580" s="40"/>
      <c r="G580" s="23"/>
    </row>
    <row r="581" spans="1:7" s="9" customFormat="1" ht="15.75">
      <c r="A581" s="60"/>
      <c r="B581" s="40"/>
      <c r="C581" s="7"/>
      <c r="D581" s="7"/>
      <c r="E581" s="117"/>
      <c r="F581" s="117"/>
      <c r="G581" s="25"/>
    </row>
    <row r="582" spans="1:7" s="9" customFormat="1" ht="15.75">
      <c r="A582" s="60"/>
      <c r="B582" s="40"/>
      <c r="C582" s="7"/>
      <c r="D582" s="7"/>
      <c r="E582" s="58"/>
      <c r="F582" s="58"/>
      <c r="G582" s="25"/>
    </row>
    <row r="583" spans="1:7" s="9" customFormat="1" ht="15.75">
      <c r="A583" s="60"/>
      <c r="B583" s="40"/>
      <c r="C583" s="7"/>
      <c r="D583" s="7"/>
      <c r="E583" s="58"/>
      <c r="F583" s="58"/>
      <c r="G583" s="25"/>
    </row>
    <row r="584" spans="1:7" s="2" customFormat="1" ht="15.75">
      <c r="A584" s="58"/>
      <c r="B584" s="7"/>
      <c r="C584" s="353"/>
      <c r="D584" s="353"/>
      <c r="E584" s="353"/>
      <c r="F584" s="7"/>
      <c r="G584" s="26"/>
    </row>
    <row r="585" spans="1:7" s="2" customFormat="1" ht="15.75">
      <c r="A585" s="58"/>
      <c r="B585" s="7"/>
      <c r="C585" s="7"/>
      <c r="D585" s="354"/>
      <c r="E585" s="354"/>
      <c r="F585" s="17"/>
      <c r="G585" s="26"/>
    </row>
    <row r="586" spans="1:7" s="2" customFormat="1" ht="18" customHeight="1">
      <c r="A586" s="58"/>
      <c r="B586" s="7"/>
      <c r="C586" s="7"/>
      <c r="D586" s="7"/>
      <c r="E586" s="7"/>
      <c r="F586" s="7"/>
      <c r="G586" s="25"/>
    </row>
    <row r="587" spans="1:7" s="2" customFormat="1" ht="18" customHeight="1">
      <c r="A587" s="58"/>
      <c r="B587" s="7"/>
      <c r="C587" s="7"/>
      <c r="D587" s="353"/>
      <c r="E587" s="353"/>
      <c r="F587" s="7"/>
      <c r="G587" s="25"/>
    </row>
    <row r="588" spans="1:7" s="2" customFormat="1" ht="15.75" customHeight="1">
      <c r="A588" s="58"/>
      <c r="B588" s="7"/>
      <c r="C588" s="7"/>
      <c r="D588" s="7"/>
      <c r="E588" s="7"/>
      <c r="F588" s="7"/>
      <c r="G588" s="25"/>
    </row>
    <row r="589" spans="1:7" s="2" customFormat="1" ht="15.75" customHeight="1">
      <c r="A589" s="58"/>
      <c r="B589" s="7"/>
      <c r="C589" s="7"/>
      <c r="D589" s="7"/>
      <c r="E589" s="7"/>
      <c r="F589" s="7"/>
      <c r="G589" s="26"/>
    </row>
    <row r="590" spans="1:7" s="2" customFormat="1" ht="15.75" customHeight="1">
      <c r="A590" s="58"/>
      <c r="B590" s="7"/>
      <c r="C590" s="7"/>
      <c r="D590" s="7"/>
      <c r="E590" s="7"/>
      <c r="F590" s="7"/>
      <c r="G590" s="26"/>
    </row>
    <row r="591" spans="1:7" s="2" customFormat="1" ht="15.75" customHeight="1">
      <c r="A591" s="58"/>
      <c r="B591" s="7"/>
      <c r="C591" s="7"/>
      <c r="D591" s="7"/>
      <c r="E591" s="7"/>
      <c r="F591" s="7"/>
      <c r="G591" s="26"/>
    </row>
    <row r="592" spans="1:7" s="2" customFormat="1" ht="15.75" customHeight="1">
      <c r="A592" s="58"/>
      <c r="B592" s="7"/>
      <c r="C592" s="7"/>
      <c r="D592" s="7"/>
      <c r="E592" s="7"/>
      <c r="F592" s="7"/>
      <c r="G592" s="26"/>
    </row>
    <row r="593" spans="1:7" s="2" customFormat="1" ht="15.75" customHeight="1">
      <c r="A593" s="58"/>
      <c r="B593" s="7"/>
      <c r="C593" s="7"/>
      <c r="D593" s="7"/>
      <c r="E593" s="7"/>
      <c r="F593" s="7"/>
      <c r="G593" s="26"/>
    </row>
    <row r="594" spans="1:7" s="2" customFormat="1" ht="15.75" customHeight="1">
      <c r="A594" s="58"/>
      <c r="B594" s="7"/>
      <c r="C594" s="7"/>
      <c r="D594" s="7"/>
      <c r="E594" s="7"/>
      <c r="F594" s="7"/>
      <c r="G594" s="26"/>
    </row>
    <row r="595" spans="1:7" s="2" customFormat="1" ht="15.75" customHeight="1">
      <c r="A595" s="58"/>
      <c r="B595" s="7"/>
      <c r="C595" s="7"/>
      <c r="D595" s="7"/>
      <c r="E595" s="7"/>
      <c r="F595" s="7"/>
      <c r="G595" s="25"/>
    </row>
    <row r="596" spans="1:7" s="2" customFormat="1" ht="15.75" customHeight="1">
      <c r="A596" s="58"/>
      <c r="B596" s="7"/>
      <c r="C596" s="7"/>
      <c r="D596" s="7"/>
      <c r="E596" s="7"/>
      <c r="F596" s="7"/>
      <c r="G596" s="25"/>
    </row>
    <row r="597" spans="1:7" s="2" customFormat="1" ht="15.75" customHeight="1">
      <c r="A597" s="58"/>
      <c r="B597" s="7"/>
      <c r="C597" s="7"/>
      <c r="D597" s="7"/>
      <c r="E597" s="7"/>
      <c r="F597" s="7"/>
      <c r="G597" s="26"/>
    </row>
    <row r="598" spans="1:7" s="2" customFormat="1" ht="15.75" customHeight="1">
      <c r="A598" s="58"/>
      <c r="B598" s="7"/>
      <c r="C598" s="7"/>
      <c r="D598" s="7"/>
      <c r="E598" s="7"/>
      <c r="F598" s="7"/>
      <c r="G598" s="26"/>
    </row>
    <row r="599" spans="1:7" s="2" customFormat="1" ht="15.75">
      <c r="A599" s="58"/>
      <c r="B599" s="7"/>
      <c r="C599" s="7"/>
      <c r="D599" s="119"/>
      <c r="E599" s="120"/>
      <c r="F599" s="120"/>
      <c r="G599" s="25"/>
    </row>
    <row r="600" spans="1:7" s="2" customFormat="1" ht="15.75">
      <c r="A600" s="58"/>
      <c r="B600" s="7"/>
      <c r="C600" s="7"/>
      <c r="D600" s="119"/>
      <c r="E600" s="120"/>
      <c r="F600" s="120"/>
      <c r="G600" s="26"/>
    </row>
    <row r="601" spans="1:7" s="2" customFormat="1" ht="15.75" customHeight="1">
      <c r="A601" s="58"/>
      <c r="B601" s="7"/>
      <c r="C601" s="7"/>
      <c r="D601" s="7"/>
      <c r="E601" s="7"/>
      <c r="F601" s="7"/>
      <c r="G601" s="26"/>
    </row>
    <row r="602" spans="1:7" s="2" customFormat="1" ht="16.5" customHeight="1">
      <c r="A602" s="58"/>
      <c r="B602" s="7"/>
      <c r="C602" s="7"/>
      <c r="D602" s="7"/>
      <c r="E602" s="7"/>
      <c r="F602" s="7"/>
      <c r="G602" s="26"/>
    </row>
    <row r="603" spans="1:7" s="2" customFormat="1" ht="16.5" customHeight="1">
      <c r="A603" s="60"/>
      <c r="B603" s="40"/>
      <c r="C603" s="40"/>
      <c r="D603" s="40"/>
      <c r="E603" s="40"/>
      <c r="F603" s="40"/>
      <c r="G603" s="23"/>
    </row>
    <row r="604" spans="1:7" s="2" customFormat="1" ht="16.5" customHeight="1">
      <c r="A604" s="58"/>
      <c r="B604" s="7"/>
      <c r="C604" s="7"/>
      <c r="D604" s="7"/>
      <c r="E604" s="7"/>
      <c r="F604" s="7"/>
      <c r="G604" s="26"/>
    </row>
    <row r="605" spans="1:7" s="2" customFormat="1" ht="30" customHeight="1">
      <c r="A605" s="58"/>
      <c r="B605" s="7"/>
      <c r="C605" s="7"/>
      <c r="D605" s="354"/>
      <c r="E605" s="354"/>
      <c r="F605" s="17"/>
      <c r="G605" s="26"/>
    </row>
    <row r="606" spans="1:7" s="2" customFormat="1" ht="14.25" customHeight="1">
      <c r="A606" s="58"/>
      <c r="B606" s="7"/>
      <c r="C606" s="7"/>
      <c r="D606" s="354"/>
      <c r="E606" s="354"/>
      <c r="F606" s="17"/>
      <c r="G606" s="26"/>
    </row>
    <row r="607" spans="1:7" s="2" customFormat="1" ht="16.5" customHeight="1">
      <c r="A607" s="58"/>
      <c r="B607" s="7"/>
      <c r="C607" s="7"/>
      <c r="D607" s="7"/>
      <c r="E607" s="7"/>
      <c r="F607" s="7"/>
      <c r="G607" s="25"/>
    </row>
    <row r="608" spans="1:7" s="2" customFormat="1" ht="16.5" customHeight="1">
      <c r="A608" s="58"/>
      <c r="B608" s="7"/>
      <c r="C608" s="7"/>
      <c r="D608" s="7"/>
      <c r="E608" s="7"/>
      <c r="F608" s="7"/>
      <c r="G608" s="25"/>
    </row>
    <row r="609" spans="1:7" s="2" customFormat="1" ht="15.75">
      <c r="A609" s="58"/>
      <c r="B609" s="7"/>
      <c r="C609" s="7"/>
      <c r="D609" s="7"/>
      <c r="E609" s="7"/>
      <c r="F609" s="7"/>
      <c r="G609" s="25"/>
    </row>
    <row r="610" spans="1:7" s="2" customFormat="1" ht="15.75">
      <c r="A610" s="58"/>
      <c r="B610" s="7"/>
      <c r="C610" s="7"/>
      <c r="D610" s="7"/>
      <c r="E610" s="7"/>
      <c r="F610" s="7"/>
      <c r="G610" s="25"/>
    </row>
    <row r="611" spans="1:7" s="2" customFormat="1" ht="15.75">
      <c r="A611" s="58"/>
      <c r="B611" s="7"/>
      <c r="C611" s="7"/>
      <c r="D611" s="7"/>
      <c r="E611" s="7"/>
      <c r="F611" s="7"/>
      <c r="G611" s="25"/>
    </row>
    <row r="612" spans="1:7" s="2" customFormat="1" ht="16.5" customHeight="1">
      <c r="A612" s="58"/>
      <c r="B612" s="7"/>
      <c r="C612" s="7"/>
      <c r="D612" s="7"/>
      <c r="E612" s="7"/>
      <c r="F612" s="7"/>
      <c r="G612" s="26"/>
    </row>
    <row r="613" spans="1:7" s="2" customFormat="1" ht="16.5" customHeight="1">
      <c r="A613" s="58"/>
      <c r="B613" s="7"/>
      <c r="C613" s="7"/>
      <c r="D613" s="7"/>
      <c r="E613" s="7"/>
      <c r="F613" s="7"/>
      <c r="G613" s="26"/>
    </row>
    <row r="614" spans="1:7" s="2" customFormat="1" ht="16.5" customHeight="1">
      <c r="A614" s="58"/>
      <c r="B614" s="7"/>
      <c r="C614" s="7"/>
      <c r="D614" s="7"/>
      <c r="E614" s="7"/>
      <c r="F614" s="7"/>
      <c r="G614" s="26"/>
    </row>
    <row r="615" spans="1:7" s="2" customFormat="1" ht="15.75" customHeight="1">
      <c r="A615" s="58"/>
      <c r="B615" s="40"/>
      <c r="C615" s="40"/>
      <c r="D615" s="40"/>
      <c r="E615" s="40"/>
      <c r="F615" s="40"/>
      <c r="G615" s="32"/>
    </row>
    <row r="616" spans="1:7" s="2" customFormat="1" ht="16.5" customHeight="1">
      <c r="A616" s="58"/>
      <c r="B616" s="7"/>
      <c r="C616" s="7"/>
      <c r="D616" s="7"/>
      <c r="E616" s="7"/>
      <c r="F616" s="7"/>
      <c r="G616" s="26"/>
    </row>
    <row r="617" spans="1:7" s="2" customFormat="1" ht="30" customHeight="1">
      <c r="A617" s="58"/>
      <c r="B617" s="40"/>
      <c r="C617" s="40"/>
      <c r="D617" s="40"/>
      <c r="E617" s="40"/>
      <c r="F617" s="40"/>
      <c r="G617" s="23"/>
    </row>
    <row r="618" spans="1:7" s="2" customFormat="1" ht="15.75">
      <c r="A618" s="58"/>
      <c r="B618" s="7"/>
      <c r="C618" s="59"/>
      <c r="D618" s="59"/>
      <c r="E618" s="59"/>
      <c r="F618" s="59"/>
      <c r="G618" s="15"/>
    </row>
    <row r="619" spans="1:7" s="20" customFormat="1" ht="15.75">
      <c r="A619" s="60"/>
      <c r="B619" s="40"/>
      <c r="C619" s="40"/>
      <c r="D619" s="40"/>
      <c r="E619" s="40"/>
      <c r="F619" s="40"/>
      <c r="G619" s="21"/>
    </row>
    <row r="620" spans="1:7" s="20" customFormat="1" ht="15.75">
      <c r="A620" s="60"/>
      <c r="B620" s="40"/>
      <c r="C620" s="40"/>
      <c r="D620" s="40"/>
      <c r="E620" s="40"/>
      <c r="F620" s="40"/>
      <c r="G620" s="35"/>
    </row>
    <row r="621" spans="1:7" ht="15.75">
      <c r="A621" s="58"/>
      <c r="B621" s="7"/>
      <c r="C621" s="7"/>
      <c r="D621" s="7"/>
      <c r="E621" s="7"/>
      <c r="F621" s="7"/>
      <c r="G621" s="22"/>
    </row>
  </sheetData>
  <sheetProtection selectLockedCells="1" selectUnlockedCells="1"/>
  <mergeCells count="17">
    <mergeCell ref="A1:H1"/>
    <mergeCell ref="D384:E384"/>
    <mergeCell ref="D606:E606"/>
    <mergeCell ref="D442:E442"/>
    <mergeCell ref="C584:E584"/>
    <mergeCell ref="D585:E585"/>
    <mergeCell ref="D587:E587"/>
    <mergeCell ref="D605:E605"/>
    <mergeCell ref="A4:H4"/>
    <mergeCell ref="A5:H5"/>
    <mergeCell ref="A6:H6"/>
    <mergeCell ref="F2:H2"/>
    <mergeCell ref="A196:F196"/>
    <mergeCell ref="F8:F9"/>
    <mergeCell ref="A8:E9"/>
    <mergeCell ref="G8:G9"/>
    <mergeCell ref="H8:H9"/>
  </mergeCells>
  <printOptions gridLines="1" headings="1" horizontalCentered="1"/>
  <pageMargins left="0.25" right="0.25" top="0.75" bottom="0.75" header="0.3" footer="0.3"/>
  <pageSetup horizontalDpi="600" verticalDpi="600" orientation="portrait" paperSize="9" scale="55" r:id="rId1"/>
  <headerFooter alignWithMargins="0">
    <oddFooter>&amp;C&amp;P. oldal, összesen: &amp;N</oddFooter>
  </headerFooter>
  <rowBreaks count="6" manualBreakCount="6">
    <brk id="71" max="9" man="1"/>
    <brk id="146" max="9" man="1"/>
    <brk id="210" max="9" man="1"/>
    <brk id="282" max="8" man="1"/>
    <brk id="445" max="9" man="1"/>
    <brk id="50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9.8515625" style="81" bestFit="1" customWidth="1"/>
    <col min="2" max="5" width="16.8515625" style="81" customWidth="1"/>
    <col min="6" max="16384" width="9.140625" style="81" customWidth="1"/>
  </cols>
  <sheetData>
    <row r="1" spans="1:5" ht="15.75">
      <c r="A1" s="330" t="s">
        <v>346</v>
      </c>
      <c r="B1" s="330"/>
      <c r="C1" s="330"/>
      <c r="D1" s="330"/>
      <c r="E1" s="330"/>
    </row>
    <row r="2" spans="1:5" ht="15.75">
      <c r="A2" s="124"/>
      <c r="B2" s="321" t="s">
        <v>337</v>
      </c>
      <c r="C2" s="321"/>
      <c r="D2" s="321"/>
      <c r="E2" s="321"/>
    </row>
    <row r="4" spans="1:5" ht="15.75">
      <c r="A4" s="355" t="s">
        <v>193</v>
      </c>
      <c r="B4" s="355"/>
      <c r="C4" s="355"/>
      <c r="D4" s="355"/>
      <c r="E4" s="355"/>
    </row>
    <row r="5" spans="1:5" ht="15.75">
      <c r="A5" s="355" t="s">
        <v>287</v>
      </c>
      <c r="B5" s="355"/>
      <c r="C5" s="355"/>
      <c r="D5" s="355"/>
      <c r="E5" s="355"/>
    </row>
    <row r="6" spans="1:5" ht="15.75">
      <c r="A6" s="150"/>
      <c r="B6" s="150"/>
      <c r="C6" s="150"/>
      <c r="D6" s="150"/>
      <c r="E6" s="150"/>
    </row>
    <row r="7" spans="1:5" s="82" customFormat="1" ht="29.25" customHeight="1">
      <c r="A7" s="175" t="s">
        <v>179</v>
      </c>
      <c r="B7" s="176" t="s">
        <v>180</v>
      </c>
      <c r="C7" s="176" t="s">
        <v>181</v>
      </c>
      <c r="D7" s="176" t="s">
        <v>209</v>
      </c>
      <c r="E7" s="176" t="s">
        <v>182</v>
      </c>
    </row>
    <row r="8" spans="1:6" ht="15.75">
      <c r="A8" s="5" t="s">
        <v>20</v>
      </c>
      <c r="B8" s="83">
        <f>SUM('5.kiadás'!H11+'5.kiadás'!H15+'5.kiadás'!H17+'5.kiadás'!H38+'5.kiadás'!H54)</f>
        <v>16660650</v>
      </c>
      <c r="C8" s="83">
        <f>SUM('5.kiadás'!H48)</f>
        <v>1315000</v>
      </c>
      <c r="D8" s="83">
        <v>0</v>
      </c>
      <c r="E8" s="83">
        <f>SUM(B8:D8)</f>
        <v>17975650</v>
      </c>
      <c r="F8" s="83"/>
    </row>
    <row r="9" spans="1:6" ht="15.75">
      <c r="A9" s="5" t="s">
        <v>210</v>
      </c>
      <c r="B9" s="83">
        <f>SUM('5.kiadás'!H66)</f>
        <v>1752100</v>
      </c>
      <c r="C9" s="83">
        <v>0</v>
      </c>
      <c r="D9" s="83">
        <v>0</v>
      </c>
      <c r="E9" s="83">
        <f aca="true" t="shared" si="0" ref="E9:E27">SUM(B9:D9)</f>
        <v>1752100</v>
      </c>
      <c r="F9" s="83"/>
    </row>
    <row r="10" spans="1:6" ht="15.75">
      <c r="A10" s="5" t="s">
        <v>134</v>
      </c>
      <c r="B10" s="83">
        <f>SUM('5.kiadás'!H72)</f>
        <v>8483000</v>
      </c>
      <c r="C10" s="83">
        <v>0</v>
      </c>
      <c r="D10" s="83">
        <v>0</v>
      </c>
      <c r="E10" s="83">
        <f t="shared" si="0"/>
        <v>8483000</v>
      </c>
      <c r="F10" s="83"/>
    </row>
    <row r="11" spans="1:6" ht="15.75">
      <c r="A11" s="5" t="s">
        <v>204</v>
      </c>
      <c r="B11" s="83">
        <f>SUM('5.kiadás'!H115)</f>
        <v>1740000</v>
      </c>
      <c r="C11" s="83">
        <v>0</v>
      </c>
      <c r="D11" s="83">
        <v>0</v>
      </c>
      <c r="E11" s="83">
        <f t="shared" si="0"/>
        <v>1740000</v>
      </c>
      <c r="F11" s="83"/>
    </row>
    <row r="12" spans="1:6" ht="15.75">
      <c r="A12" s="5" t="s">
        <v>137</v>
      </c>
      <c r="B12" s="83">
        <f>SUM('5.kiadás'!H123)</f>
        <v>40000</v>
      </c>
      <c r="C12" s="83">
        <v>0</v>
      </c>
      <c r="D12" s="83">
        <v>0</v>
      </c>
      <c r="E12" s="83">
        <f t="shared" si="0"/>
        <v>40000</v>
      </c>
      <c r="F12" s="83"/>
    </row>
    <row r="13" spans="1:6" ht="15.75">
      <c r="A13" s="5" t="s">
        <v>138</v>
      </c>
      <c r="B13" s="83">
        <f>SUM('5.kiadás'!H136)</f>
        <v>4924000</v>
      </c>
      <c r="C13" s="83">
        <f>SUM('5.kiadás'!H142)</f>
        <v>14000000</v>
      </c>
      <c r="D13" s="83">
        <v>0</v>
      </c>
      <c r="E13" s="83">
        <f t="shared" si="0"/>
        <v>18924000</v>
      </c>
      <c r="F13" s="83"/>
    </row>
    <row r="14" spans="1:10" ht="15.75">
      <c r="A14" s="5" t="s">
        <v>139</v>
      </c>
      <c r="B14" s="83">
        <f>SUM('5.kiadás'!H148+'5.kiadás'!H154)</f>
        <v>130500</v>
      </c>
      <c r="C14" s="83">
        <f>SUM('5.kiadás'!H157)</f>
        <v>300000</v>
      </c>
      <c r="D14" s="83">
        <v>0</v>
      </c>
      <c r="E14" s="83">
        <f t="shared" si="0"/>
        <v>430500</v>
      </c>
      <c r="F14" s="83"/>
      <c r="J14" s="260"/>
    </row>
    <row r="15" spans="1:6" ht="15.75">
      <c r="A15" s="5" t="s">
        <v>243</v>
      </c>
      <c r="B15" s="83">
        <f>SUM('5.kiadás'!H162)</f>
        <v>168000</v>
      </c>
      <c r="C15" s="83">
        <v>0</v>
      </c>
      <c r="D15" s="83">
        <v>0</v>
      </c>
      <c r="E15" s="83">
        <f t="shared" si="0"/>
        <v>168000</v>
      </c>
      <c r="F15" s="83"/>
    </row>
    <row r="16" spans="1:6" ht="15.75">
      <c r="A16" s="5" t="s">
        <v>141</v>
      </c>
      <c r="B16" s="83">
        <v>0</v>
      </c>
      <c r="C16" s="83">
        <v>0</v>
      </c>
      <c r="D16" s="83">
        <f>SUM('5.kiadás'!H167)</f>
        <v>1107000</v>
      </c>
      <c r="E16" s="83">
        <f t="shared" si="0"/>
        <v>1107000</v>
      </c>
      <c r="F16" s="83"/>
    </row>
    <row r="17" spans="1:6" ht="15.75">
      <c r="A17" s="5" t="s">
        <v>215</v>
      </c>
      <c r="B17" s="83">
        <f>SUM('5.kiadás'!H193)</f>
        <v>415000</v>
      </c>
      <c r="C17" s="83">
        <v>0</v>
      </c>
      <c r="D17" s="83">
        <v>0</v>
      </c>
      <c r="E17" s="83">
        <f t="shared" si="0"/>
        <v>415000</v>
      </c>
      <c r="F17" s="83"/>
    </row>
    <row r="18" spans="1:6" ht="15.75">
      <c r="A18" s="5" t="s">
        <v>144</v>
      </c>
      <c r="B18" s="83">
        <v>0</v>
      </c>
      <c r="C18" s="83">
        <f>SUM('5.kiadás'!H197)</f>
        <v>2050000</v>
      </c>
      <c r="D18" s="83">
        <v>0</v>
      </c>
      <c r="E18" s="83">
        <f t="shared" si="0"/>
        <v>2050000</v>
      </c>
      <c r="F18" s="83"/>
    </row>
    <row r="19" spans="1:6" ht="15.75">
      <c r="A19" s="5" t="s">
        <v>145</v>
      </c>
      <c r="B19" s="83">
        <v>0</v>
      </c>
      <c r="C19" s="83">
        <f>SUM('5.kiadás'!H211)</f>
        <v>2240000</v>
      </c>
      <c r="D19" s="83">
        <v>0</v>
      </c>
      <c r="E19" s="83">
        <f t="shared" si="0"/>
        <v>2240000</v>
      </c>
      <c r="F19" s="83"/>
    </row>
    <row r="20" spans="1:6" ht="15.75">
      <c r="A20" s="5" t="s">
        <v>161</v>
      </c>
      <c r="B20" s="84">
        <f>SUM('5.kiadás'!H239)</f>
        <v>2581000</v>
      </c>
      <c r="C20" s="84">
        <v>0</v>
      </c>
      <c r="D20" s="84">
        <v>0</v>
      </c>
      <c r="E20" s="83">
        <f t="shared" si="0"/>
        <v>2581000</v>
      </c>
      <c r="F20" s="83"/>
    </row>
    <row r="21" spans="1:6" ht="15.75">
      <c r="A21" s="5" t="s">
        <v>213</v>
      </c>
      <c r="B21" s="84">
        <v>0</v>
      </c>
      <c r="C21" s="84">
        <f>SUM('5.kiadás'!H256)</f>
        <v>50000</v>
      </c>
      <c r="D21" s="84">
        <v>0</v>
      </c>
      <c r="E21" s="83">
        <f t="shared" si="0"/>
        <v>50000</v>
      </c>
      <c r="F21" s="83"/>
    </row>
    <row r="22" spans="1:6" ht="15.75">
      <c r="A22" s="5" t="s">
        <v>206</v>
      </c>
      <c r="B22" s="84">
        <v>0</v>
      </c>
      <c r="C22" s="84">
        <f>SUM('5.kiadás'!H261)</f>
        <v>50000</v>
      </c>
      <c r="D22" s="84">
        <v>0</v>
      </c>
      <c r="E22" s="83">
        <f t="shared" si="0"/>
        <v>50000</v>
      </c>
      <c r="F22" s="83"/>
    </row>
    <row r="23" spans="1:6" ht="15.75">
      <c r="A23" s="143" t="s">
        <v>321</v>
      </c>
      <c r="B23" s="84">
        <v>0</v>
      </c>
      <c r="C23" s="84">
        <v>0</v>
      </c>
      <c r="D23" s="84">
        <f>SUM('5.kiadás'!H180)</f>
        <v>381000</v>
      </c>
      <c r="E23" s="83">
        <f t="shared" si="0"/>
        <v>381000</v>
      </c>
      <c r="F23" s="83"/>
    </row>
    <row r="24" spans="1:6" ht="15.75">
      <c r="A24" s="143" t="s">
        <v>266</v>
      </c>
      <c r="B24" s="33">
        <v>0</v>
      </c>
      <c r="C24" s="33">
        <v>0</v>
      </c>
      <c r="D24" s="258">
        <f>SUM('5.kiadás'!H188)</f>
        <v>30000</v>
      </c>
      <c r="E24" s="83">
        <f t="shared" si="0"/>
        <v>30000</v>
      </c>
      <c r="F24" s="83"/>
    </row>
    <row r="25" spans="1:9" ht="15.75">
      <c r="A25" s="126" t="s">
        <v>238</v>
      </c>
      <c r="B25" s="84">
        <f>SUM('5.kiadás'!H58)</f>
        <v>271000</v>
      </c>
      <c r="C25" s="84">
        <v>0</v>
      </c>
      <c r="D25" s="84">
        <v>0</v>
      </c>
      <c r="E25" s="83">
        <f t="shared" si="0"/>
        <v>271000</v>
      </c>
      <c r="F25" s="83"/>
      <c r="I25" s="260"/>
    </row>
    <row r="26" spans="1:9" ht="15.75">
      <c r="A26" s="143" t="s">
        <v>136</v>
      </c>
      <c r="B26" s="84">
        <f>SUM('5.kiadás'!H271)</f>
        <v>261000</v>
      </c>
      <c r="C26" s="84"/>
      <c r="D26" s="84"/>
      <c r="E26" s="83">
        <f t="shared" si="0"/>
        <v>261000</v>
      </c>
      <c r="F26" s="83"/>
      <c r="I26" s="260"/>
    </row>
    <row r="27" spans="1:6" ht="15.75">
      <c r="A27" s="282" t="s">
        <v>295</v>
      </c>
      <c r="B27" s="84">
        <f>SUM('5.kiadás'!H266)</f>
        <v>109950</v>
      </c>
      <c r="C27" s="84">
        <v>0</v>
      </c>
      <c r="D27" s="84">
        <v>0</v>
      </c>
      <c r="E27" s="83">
        <f t="shared" si="0"/>
        <v>109950</v>
      </c>
      <c r="F27" s="83"/>
    </row>
    <row r="28" spans="1:6" ht="15.75">
      <c r="A28" s="281" t="s">
        <v>183</v>
      </c>
      <c r="B28" s="259">
        <f>SUM(B8:B27)</f>
        <v>37536200</v>
      </c>
      <c r="C28" s="259">
        <f>SUM(C8:C27)</f>
        <v>20005000</v>
      </c>
      <c r="D28" s="259">
        <f>SUM(D8:D27)</f>
        <v>1518000</v>
      </c>
      <c r="E28" s="259">
        <f>SUM(E8:E27)</f>
        <v>59059200</v>
      </c>
      <c r="F28" s="85"/>
    </row>
    <row r="30" spans="1:10" s="2" customFormat="1" ht="15.75">
      <c r="A30" s="36"/>
      <c r="B30" s="11"/>
      <c r="C30" s="11"/>
      <c r="D30" s="11"/>
      <c r="E30" s="11"/>
      <c r="F30" s="11"/>
      <c r="G30" s="54"/>
      <c r="H30" s="23"/>
      <c r="I30" s="23"/>
      <c r="J30" s="24"/>
    </row>
    <row r="31" spans="1:10" s="2" customFormat="1" ht="15.75">
      <c r="A31" s="8"/>
      <c r="B31" s="6"/>
      <c r="C31" s="6"/>
      <c r="D31" s="6"/>
      <c r="E31" s="7"/>
      <c r="F31" s="7"/>
      <c r="G31" s="53"/>
      <c r="H31" s="13"/>
      <c r="I31" s="26"/>
      <c r="J31" s="2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9" customFormat="1" ht="15.75">
      <c r="A35" s="8"/>
      <c r="B35" s="4"/>
      <c r="C35" s="4"/>
      <c r="D35" s="4"/>
      <c r="E35" s="4"/>
      <c r="F35" s="4"/>
      <c r="G35" s="54"/>
      <c r="H35" s="32"/>
      <c r="I35" s="32"/>
      <c r="J35" s="34"/>
    </row>
    <row r="36" spans="1:10" s="2" customFormat="1" ht="15.75">
      <c r="A36" s="8"/>
      <c r="B36" s="6"/>
      <c r="C36" s="6"/>
      <c r="D36" s="6"/>
      <c r="E36" s="52"/>
      <c r="F36" s="7"/>
      <c r="G36" s="53"/>
      <c r="H36" s="13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6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4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36"/>
      <c r="B44" s="6"/>
      <c r="C44" s="6"/>
      <c r="D44" s="6"/>
      <c r="E44" s="6"/>
      <c r="F44" s="6"/>
      <c r="G44" s="54"/>
      <c r="H44" s="26"/>
      <c r="I44" s="26"/>
      <c r="J44" s="24"/>
    </row>
    <row r="45" spans="1:10" s="2" customFormat="1" ht="15.75">
      <c r="A45" s="8"/>
      <c r="B45" s="6"/>
      <c r="C45" s="6"/>
      <c r="D45" s="6"/>
      <c r="E45" s="6"/>
      <c r="F45" s="6"/>
      <c r="G45" s="54"/>
      <c r="H45" s="26"/>
      <c r="I45" s="26"/>
      <c r="J45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3.140625" style="0" customWidth="1"/>
    <col min="2" max="3" width="17.7109375" style="0" customWidth="1"/>
  </cols>
  <sheetData>
    <row r="1" spans="1:3" ht="15.75">
      <c r="A1" s="330" t="s">
        <v>347</v>
      </c>
      <c r="B1" s="330"/>
      <c r="C1" s="330"/>
    </row>
    <row r="2" spans="1:4" ht="15.75">
      <c r="A2" s="321" t="s">
        <v>331</v>
      </c>
      <c r="B2" s="321"/>
      <c r="C2" s="321"/>
      <c r="D2" s="288"/>
    </row>
    <row r="3" spans="1:2" ht="30.75" customHeight="1">
      <c r="A3" s="330"/>
      <c r="B3" s="330"/>
    </row>
    <row r="4" spans="1:3" s="86" customFormat="1" ht="27" customHeight="1">
      <c r="A4" s="333" t="s">
        <v>193</v>
      </c>
      <c r="B4" s="333"/>
      <c r="C4" s="333"/>
    </row>
    <row r="5" spans="1:3" s="86" customFormat="1" ht="27" customHeight="1">
      <c r="A5" s="333" t="s">
        <v>280</v>
      </c>
      <c r="B5" s="333"/>
      <c r="C5" s="333"/>
    </row>
    <row r="6" spans="1:3" s="86" customFormat="1" ht="27" customHeight="1">
      <c r="A6" s="360" t="s">
        <v>223</v>
      </c>
      <c r="B6" s="360"/>
      <c r="C6" s="360"/>
    </row>
    <row r="7" spans="1:2" s="86" customFormat="1" ht="27" customHeight="1" thickBot="1">
      <c r="A7" s="76"/>
      <c r="B7" s="76"/>
    </row>
    <row r="8" spans="1:5" s="86" customFormat="1" ht="15.75" customHeight="1">
      <c r="A8" s="361" t="s">
        <v>162</v>
      </c>
      <c r="B8" s="356" t="s">
        <v>232</v>
      </c>
      <c r="C8" s="358" t="s">
        <v>288</v>
      </c>
      <c r="E8" s="177"/>
    </row>
    <row r="9" spans="1:3" s="86" customFormat="1" ht="34.5" customHeight="1">
      <c r="A9" s="362"/>
      <c r="B9" s="357"/>
      <c r="C9" s="359"/>
    </row>
    <row r="10" spans="1:3" s="86" customFormat="1" ht="34.5" customHeight="1">
      <c r="A10" s="293" t="s">
        <v>208</v>
      </c>
      <c r="B10" s="292">
        <v>14000000</v>
      </c>
      <c r="C10" s="319">
        <v>14000000</v>
      </c>
    </row>
    <row r="11" spans="1:6" s="86" customFormat="1" ht="36.75" customHeight="1">
      <c r="A11" s="294" t="s">
        <v>281</v>
      </c>
      <c r="B11" s="290">
        <v>300000</v>
      </c>
      <c r="C11" s="319">
        <v>300000</v>
      </c>
      <c r="F11" s="177"/>
    </row>
    <row r="12" spans="1:3" s="86" customFormat="1" ht="36.75" customHeight="1">
      <c r="A12" s="294" t="s">
        <v>282</v>
      </c>
      <c r="B12" s="290">
        <v>250000</v>
      </c>
      <c r="C12" s="319">
        <v>315000</v>
      </c>
    </row>
    <row r="13" spans="1:8" s="86" customFormat="1" ht="36.75" customHeight="1">
      <c r="A13" s="294" t="s">
        <v>283</v>
      </c>
      <c r="B13" s="290">
        <v>300000</v>
      </c>
      <c r="C13" s="319">
        <v>236220</v>
      </c>
      <c r="H13" s="177"/>
    </row>
    <row r="14" spans="1:3" s="86" customFormat="1" ht="36.75" customHeight="1">
      <c r="A14" s="294" t="s">
        <v>307</v>
      </c>
      <c r="B14" s="290">
        <v>0</v>
      </c>
      <c r="C14" s="319">
        <v>1000000</v>
      </c>
    </row>
    <row r="15" spans="1:3" s="86" customFormat="1" ht="36.75" customHeight="1">
      <c r="A15" s="294" t="s">
        <v>318</v>
      </c>
      <c r="B15" s="290">
        <v>0</v>
      </c>
      <c r="C15" s="319">
        <v>223780</v>
      </c>
    </row>
    <row r="16" spans="1:3" s="86" customFormat="1" ht="36.75" customHeight="1">
      <c r="A16" s="294" t="s">
        <v>319</v>
      </c>
      <c r="B16" s="290">
        <v>0</v>
      </c>
      <c r="C16" s="319">
        <v>251000</v>
      </c>
    </row>
    <row r="17" spans="1:3" s="86" customFormat="1" ht="32.25" customHeight="1" thickBot="1">
      <c r="A17" s="295" t="s">
        <v>168</v>
      </c>
      <c r="B17" s="291">
        <f>SUM(B10:B16)</f>
        <v>14850000</v>
      </c>
      <c r="C17" s="320">
        <f>SUM(C10:C16)</f>
        <v>16326000</v>
      </c>
    </row>
    <row r="182" ht="15.75" customHeight="1">
      <c r="B182" s="87"/>
    </row>
    <row r="183" ht="15.75" customHeight="1">
      <c r="B183" s="87"/>
    </row>
  </sheetData>
  <sheetProtection/>
  <mergeCells count="9">
    <mergeCell ref="A1:C1"/>
    <mergeCell ref="A2:C2"/>
    <mergeCell ref="B8:B9"/>
    <mergeCell ref="C8:C9"/>
    <mergeCell ref="A4:C4"/>
    <mergeCell ref="A5:C5"/>
    <mergeCell ref="A6:C6"/>
    <mergeCell ref="A8:A9"/>
    <mergeCell ref="A3:B3"/>
  </mergeCells>
  <printOptions gridLines="1" headings="1"/>
  <pageMargins left="0.25" right="0.2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E3" sqref="E3"/>
    </sheetView>
  </sheetViews>
  <sheetFormatPr defaultColWidth="10.28125" defaultRowHeight="12.75"/>
  <cols>
    <col min="1" max="1" width="5.421875" style="101" customWidth="1"/>
    <col min="2" max="2" width="56.28125" style="88" customWidth="1"/>
    <col min="3" max="3" width="9.140625" style="101" hidden="1" customWidth="1"/>
    <col min="4" max="4" width="14.7109375" style="101" customWidth="1"/>
    <col min="5" max="5" width="13.421875" style="101" customWidth="1"/>
    <col min="6" max="6" width="14.140625" style="88" customWidth="1"/>
    <col min="7" max="16384" width="10.28125" style="101" customWidth="1"/>
  </cols>
  <sheetData>
    <row r="1" spans="2:6" ht="15.75">
      <c r="B1" s="330" t="s">
        <v>348</v>
      </c>
      <c r="C1" s="330"/>
      <c r="D1" s="330"/>
      <c r="E1" s="330"/>
      <c r="F1" s="330"/>
    </row>
    <row r="2" spans="2:6" s="88" customFormat="1" ht="15.75" customHeight="1">
      <c r="B2" s="321" t="s">
        <v>339</v>
      </c>
      <c r="C2" s="321"/>
      <c r="D2" s="321"/>
      <c r="E2" s="321"/>
      <c r="F2" s="321"/>
    </row>
    <row r="3" spans="2:6" s="88" customFormat="1" ht="15.75" customHeight="1">
      <c r="B3" s="124"/>
      <c r="C3" s="124"/>
      <c r="D3" s="124"/>
      <c r="E3" s="124"/>
      <c r="F3" s="124"/>
    </row>
    <row r="4" spans="2:6" s="88" customFormat="1" ht="15.75">
      <c r="B4" s="368" t="s">
        <v>193</v>
      </c>
      <c r="C4" s="368"/>
      <c r="D4" s="368"/>
      <c r="E4" s="368"/>
      <c r="F4" s="368"/>
    </row>
    <row r="5" spans="2:6" s="88" customFormat="1" ht="15.75">
      <c r="B5" s="369" t="s">
        <v>184</v>
      </c>
      <c r="C5" s="369"/>
      <c r="D5" s="369"/>
      <c r="E5" s="369"/>
      <c r="F5" s="369"/>
    </row>
    <row r="6" spans="2:6" s="88" customFormat="1" ht="16.5" thickBot="1">
      <c r="B6" s="368" t="s">
        <v>284</v>
      </c>
      <c r="C6" s="368"/>
      <c r="D6" s="368"/>
      <c r="E6" s="368"/>
      <c r="F6" s="370"/>
    </row>
    <row r="7" spans="1:6" s="88" customFormat="1" ht="15.75" customHeight="1">
      <c r="A7" s="215"/>
      <c r="B7" s="216"/>
      <c r="C7" s="216"/>
      <c r="D7" s="363" t="s">
        <v>245</v>
      </c>
      <c r="E7" s="363" t="s">
        <v>285</v>
      </c>
      <c r="F7" s="371" t="s">
        <v>338</v>
      </c>
    </row>
    <row r="8" spans="1:6" s="88" customFormat="1" ht="31.5" customHeight="1">
      <c r="A8" s="217"/>
      <c r="B8" s="89" t="s">
        <v>162</v>
      </c>
      <c r="C8" s="90"/>
      <c r="D8" s="365"/>
      <c r="E8" s="364"/>
      <c r="F8" s="372"/>
    </row>
    <row r="9" spans="1:12" s="94" customFormat="1" ht="15.75">
      <c r="A9" s="185" t="s">
        <v>85</v>
      </c>
      <c r="B9" s="110" t="s">
        <v>86</v>
      </c>
      <c r="C9" s="93"/>
      <c r="D9" s="251">
        <v>19586000</v>
      </c>
      <c r="E9" s="261">
        <v>20474164</v>
      </c>
      <c r="F9" s="218">
        <v>18050412</v>
      </c>
      <c r="L9" s="183"/>
    </row>
    <row r="10" spans="1:6" s="94" customFormat="1" ht="15.75">
      <c r="A10" s="185" t="s">
        <v>95</v>
      </c>
      <c r="B10" s="110" t="s">
        <v>94</v>
      </c>
      <c r="C10" s="93"/>
      <c r="D10" s="262">
        <v>11726000</v>
      </c>
      <c r="E10" s="261">
        <v>10473928</v>
      </c>
      <c r="F10" s="219">
        <v>22883000</v>
      </c>
    </row>
    <row r="11" spans="1:6" s="94" customFormat="1" ht="15.75">
      <c r="A11" s="185" t="s">
        <v>109</v>
      </c>
      <c r="B11" s="110" t="s">
        <v>110</v>
      </c>
      <c r="C11" s="93"/>
      <c r="D11" s="262">
        <v>2252000</v>
      </c>
      <c r="E11" s="261">
        <v>2790321</v>
      </c>
      <c r="F11" s="219">
        <v>3657000</v>
      </c>
    </row>
    <row r="12" spans="1:6" s="94" customFormat="1" ht="15.75">
      <c r="A12" s="185" t="s">
        <v>119</v>
      </c>
      <c r="B12" s="111" t="s">
        <v>120</v>
      </c>
      <c r="C12" s="93"/>
      <c r="D12" s="262">
        <v>10000</v>
      </c>
      <c r="E12" s="261">
        <v>216614</v>
      </c>
      <c r="F12" s="219">
        <v>53000</v>
      </c>
    </row>
    <row r="13" spans="1:8" s="94" customFormat="1" ht="15.75">
      <c r="A13" s="220"/>
      <c r="B13" s="91"/>
      <c r="C13" s="92"/>
      <c r="D13" s="182"/>
      <c r="E13" s="252"/>
      <c r="F13" s="219"/>
      <c r="H13" s="183"/>
    </row>
    <row r="14" spans="1:6" s="94" customFormat="1" ht="15.75">
      <c r="A14" s="221"/>
      <c r="B14" s="95" t="s">
        <v>185</v>
      </c>
      <c r="C14" s="96">
        <f>SUM(C9:C13)</f>
        <v>0</v>
      </c>
      <c r="D14" s="178">
        <f>SUM(D9:D13)</f>
        <v>33574000</v>
      </c>
      <c r="E14" s="178">
        <f>SUM(E9:E13)</f>
        <v>33955027</v>
      </c>
      <c r="F14" s="222">
        <f>SUM(F9:F13)</f>
        <v>44643412</v>
      </c>
    </row>
    <row r="15" spans="1:6" s="94" customFormat="1" ht="15.75">
      <c r="A15" s="220"/>
      <c r="B15" s="97"/>
      <c r="C15" s="99"/>
      <c r="D15" s="179"/>
      <c r="E15" s="251"/>
      <c r="F15" s="223"/>
    </row>
    <row r="16" spans="1:6" s="94" customFormat="1" ht="15.75">
      <c r="A16" s="185" t="s">
        <v>21</v>
      </c>
      <c r="B16" s="113" t="s">
        <v>167</v>
      </c>
      <c r="C16" s="93"/>
      <c r="D16" s="262">
        <v>10582000</v>
      </c>
      <c r="E16" s="261">
        <v>10630253</v>
      </c>
      <c r="F16" s="219">
        <v>13356100</v>
      </c>
    </row>
    <row r="17" spans="1:6" s="94" customFormat="1" ht="15.75">
      <c r="A17" s="185" t="s">
        <v>28</v>
      </c>
      <c r="B17" s="75" t="s">
        <v>170</v>
      </c>
      <c r="C17" s="93"/>
      <c r="D17" s="262">
        <v>2483000</v>
      </c>
      <c r="E17" s="261">
        <v>2877696</v>
      </c>
      <c r="F17" s="219">
        <v>2748000</v>
      </c>
    </row>
    <row r="18" spans="1:6" s="94" customFormat="1" ht="15.75">
      <c r="A18" s="185" t="s">
        <v>30</v>
      </c>
      <c r="B18" s="110" t="s">
        <v>31</v>
      </c>
      <c r="C18" s="93"/>
      <c r="D18" s="262">
        <v>10139000</v>
      </c>
      <c r="E18" s="261">
        <v>11078584</v>
      </c>
      <c r="F18" s="219">
        <v>14560094</v>
      </c>
    </row>
    <row r="19" spans="1:10" s="94" customFormat="1" ht="15.75">
      <c r="A19" s="185" t="s">
        <v>61</v>
      </c>
      <c r="B19" s="113" t="s">
        <v>171</v>
      </c>
      <c r="C19" s="93"/>
      <c r="D19" s="262">
        <v>524000</v>
      </c>
      <c r="E19" s="261">
        <v>662673</v>
      </c>
      <c r="F19" s="219">
        <v>1102000</v>
      </c>
      <c r="J19" s="183"/>
    </row>
    <row r="20" spans="1:6" s="94" customFormat="1" ht="15.75">
      <c r="A20" s="185" t="s">
        <v>68</v>
      </c>
      <c r="B20" s="113" t="s">
        <v>69</v>
      </c>
      <c r="C20" s="93"/>
      <c r="D20" s="262">
        <v>7527000</v>
      </c>
      <c r="E20" s="261">
        <v>6201861</v>
      </c>
      <c r="F20" s="219">
        <v>9117006</v>
      </c>
    </row>
    <row r="21" spans="1:6" s="94" customFormat="1" ht="15.75">
      <c r="A21" s="220"/>
      <c r="B21" s="91"/>
      <c r="C21" s="93"/>
      <c r="D21" s="182"/>
      <c r="E21" s="252"/>
      <c r="F21" s="219"/>
    </row>
    <row r="22" spans="1:6" s="94" customFormat="1" ht="15.75">
      <c r="A22" s="221"/>
      <c r="B22" s="95" t="s">
        <v>186</v>
      </c>
      <c r="C22" s="100">
        <f>SUM(C16:C21)</f>
        <v>0</v>
      </c>
      <c r="D22" s="180">
        <f>SUM(D16:D21)</f>
        <v>31255000</v>
      </c>
      <c r="E22" s="180">
        <f>SUM(E16:E21)</f>
        <v>31451067</v>
      </c>
      <c r="F22" s="224">
        <f>SUM(F16:F21)</f>
        <v>40883200</v>
      </c>
    </row>
    <row r="23" spans="1:6" s="94" customFormat="1" ht="15.75">
      <c r="A23" s="220"/>
      <c r="B23" s="97"/>
      <c r="C23" s="98"/>
      <c r="D23" s="179"/>
      <c r="E23" s="253"/>
      <c r="F23" s="225"/>
    </row>
    <row r="24" spans="1:6" s="94" customFormat="1" ht="15.75">
      <c r="A24" s="220"/>
      <c r="B24" s="97"/>
      <c r="C24" s="98"/>
      <c r="D24" s="179"/>
      <c r="E24" s="254"/>
      <c r="F24" s="225"/>
    </row>
    <row r="25" spans="1:6" s="103" customFormat="1" ht="15.75">
      <c r="A25" s="185" t="s">
        <v>124</v>
      </c>
      <c r="B25" s="110" t="s">
        <v>125</v>
      </c>
      <c r="C25" s="108"/>
      <c r="D25" s="262">
        <v>16851000</v>
      </c>
      <c r="E25" s="252">
        <v>9816988</v>
      </c>
      <c r="F25" s="226">
        <v>11191788</v>
      </c>
    </row>
    <row r="26" spans="1:6" ht="15.75">
      <c r="A26" s="186"/>
      <c r="B26" s="110"/>
      <c r="C26" s="102"/>
      <c r="D26" s="181"/>
      <c r="E26" s="255"/>
      <c r="F26" s="223"/>
    </row>
    <row r="27" spans="1:6" ht="16.5" thickBot="1">
      <c r="A27" s="227"/>
      <c r="B27" s="228" t="s">
        <v>192</v>
      </c>
      <c r="C27" s="229">
        <f>SUM(C25)</f>
        <v>0</v>
      </c>
      <c r="D27" s="230">
        <f>SUM(D25)</f>
        <v>16851000</v>
      </c>
      <c r="E27" s="230">
        <f>SUM(E25)</f>
        <v>9816988</v>
      </c>
      <c r="F27" s="231">
        <f>SUM(F25)</f>
        <v>11191788</v>
      </c>
    </row>
    <row r="28" spans="1:6" ht="15.75">
      <c r="A28" s="102"/>
      <c r="B28" s="109"/>
      <c r="C28" s="102"/>
      <c r="D28" s="102"/>
      <c r="E28" s="102"/>
      <c r="F28" s="109"/>
    </row>
    <row r="29" spans="1:6" ht="15.75">
      <c r="A29" s="366"/>
      <c r="B29" s="366"/>
      <c r="C29" s="102"/>
      <c r="D29" s="102"/>
      <c r="E29" s="102"/>
      <c r="F29" s="109"/>
    </row>
    <row r="30" spans="1:6" ht="15.75">
      <c r="A30" s="75"/>
      <c r="B30" s="110"/>
      <c r="C30" s="102"/>
      <c r="D30" s="102"/>
      <c r="E30" s="102"/>
      <c r="F30" s="109"/>
    </row>
    <row r="31" spans="1:6" ht="15.75">
      <c r="A31" s="75"/>
      <c r="B31" s="110"/>
      <c r="C31" s="102"/>
      <c r="D31" s="102"/>
      <c r="E31" s="102"/>
      <c r="F31" s="109"/>
    </row>
    <row r="32" spans="1:6" ht="15.75">
      <c r="A32" s="75"/>
      <c r="B32" s="110"/>
      <c r="C32" s="102"/>
      <c r="D32" s="102"/>
      <c r="E32" s="102"/>
      <c r="F32" s="109"/>
    </row>
    <row r="33" spans="1:6" ht="15.75">
      <c r="A33" s="75"/>
      <c r="B33" s="111"/>
      <c r="C33" s="102"/>
      <c r="D33" s="102"/>
      <c r="E33" s="102"/>
      <c r="F33" s="109"/>
    </row>
    <row r="34" spans="1:6" ht="15.75">
      <c r="A34" s="73"/>
      <c r="B34" s="73"/>
      <c r="C34" s="102"/>
      <c r="D34" s="102"/>
      <c r="E34" s="102"/>
      <c r="F34" s="109"/>
    </row>
    <row r="35" spans="1:6" ht="15.75">
      <c r="A35" s="75"/>
      <c r="B35" s="75"/>
      <c r="C35" s="102"/>
      <c r="D35" s="102"/>
      <c r="E35" s="102"/>
      <c r="F35" s="109"/>
    </row>
    <row r="36" spans="1:6" ht="15.75">
      <c r="A36" s="75"/>
      <c r="B36" s="110"/>
      <c r="C36" s="102"/>
      <c r="D36" s="102"/>
      <c r="E36" s="102"/>
      <c r="F36" s="109"/>
    </row>
    <row r="37" spans="1:6" ht="15.75">
      <c r="A37" s="75"/>
      <c r="B37" s="110"/>
      <c r="C37" s="102"/>
      <c r="D37" s="102"/>
      <c r="E37" s="102"/>
      <c r="F37" s="109"/>
    </row>
    <row r="38" spans="1:6" ht="15.75">
      <c r="A38" s="73"/>
      <c r="B38" s="110"/>
      <c r="C38" s="102"/>
      <c r="D38" s="102"/>
      <c r="E38" s="102"/>
      <c r="F38" s="109"/>
    </row>
    <row r="39" spans="1:6" ht="15.75">
      <c r="A39" s="73"/>
      <c r="B39" s="110"/>
      <c r="C39" s="102"/>
      <c r="D39" s="102"/>
      <c r="E39" s="102"/>
      <c r="F39" s="109"/>
    </row>
    <row r="40" spans="1:6" ht="15.75">
      <c r="A40" s="75"/>
      <c r="B40" s="110"/>
      <c r="C40" s="102"/>
      <c r="D40" s="102"/>
      <c r="E40" s="102"/>
      <c r="F40" s="109"/>
    </row>
    <row r="41" spans="1:6" ht="15.75">
      <c r="A41" s="73"/>
      <c r="B41" s="73"/>
      <c r="C41" s="102"/>
      <c r="D41" s="102"/>
      <c r="E41" s="102"/>
      <c r="F41" s="109"/>
    </row>
    <row r="42" spans="1:6" ht="15.75">
      <c r="A42" s="367"/>
      <c r="B42" s="367"/>
      <c r="C42" s="102"/>
      <c r="D42" s="102"/>
      <c r="E42" s="102"/>
      <c r="F42" s="109"/>
    </row>
    <row r="43" spans="1:6" ht="15.75">
      <c r="A43" s="75"/>
      <c r="B43" s="113"/>
      <c r="C43" s="102"/>
      <c r="D43" s="102"/>
      <c r="E43" s="102"/>
      <c r="F43" s="109"/>
    </row>
    <row r="44" spans="1:6" ht="15.75">
      <c r="A44" s="75"/>
      <c r="B44" s="75"/>
      <c r="C44" s="102"/>
      <c r="D44" s="102"/>
      <c r="E44" s="102"/>
      <c r="F44" s="109"/>
    </row>
    <row r="45" spans="1:6" ht="15.75">
      <c r="A45" s="75"/>
      <c r="B45" s="110"/>
      <c r="C45" s="102"/>
      <c r="D45" s="102"/>
      <c r="E45" s="102"/>
      <c r="F45" s="109"/>
    </row>
    <row r="46" spans="1:6" ht="15.75">
      <c r="A46" s="75"/>
      <c r="B46" s="113"/>
      <c r="C46" s="102"/>
      <c r="D46" s="102"/>
      <c r="E46" s="102"/>
      <c r="F46" s="109"/>
    </row>
    <row r="47" spans="1:6" ht="15.75">
      <c r="A47" s="75"/>
      <c r="B47" s="113"/>
      <c r="C47" s="102"/>
      <c r="D47" s="102"/>
      <c r="E47" s="102"/>
      <c r="F47" s="109"/>
    </row>
    <row r="48" spans="1:6" ht="15.75">
      <c r="A48" s="112"/>
      <c r="B48" s="114"/>
      <c r="C48" s="102"/>
      <c r="D48" s="102"/>
      <c r="E48" s="102"/>
      <c r="F48" s="109"/>
    </row>
    <row r="49" spans="1:6" ht="15.75">
      <c r="A49" s="110"/>
      <c r="B49" s="113"/>
      <c r="C49" s="102"/>
      <c r="D49" s="102"/>
      <c r="E49" s="102"/>
      <c r="F49" s="109"/>
    </row>
    <row r="50" spans="1:6" ht="15.75">
      <c r="A50" s="110"/>
      <c r="B50" s="113"/>
      <c r="C50" s="102"/>
      <c r="D50" s="102"/>
      <c r="E50" s="102"/>
      <c r="F50" s="109"/>
    </row>
    <row r="51" spans="1:6" ht="15.75">
      <c r="A51" s="75"/>
      <c r="B51" s="75"/>
      <c r="C51" s="102"/>
      <c r="D51" s="102"/>
      <c r="E51" s="102"/>
      <c r="F51" s="109"/>
    </row>
    <row r="52" spans="1:6" ht="15.75">
      <c r="A52" s="75"/>
      <c r="B52" s="75"/>
      <c r="C52" s="102"/>
      <c r="D52" s="102"/>
      <c r="E52" s="102"/>
      <c r="F52" s="109"/>
    </row>
    <row r="53" spans="1:6" ht="15.75">
      <c r="A53" s="73"/>
      <c r="B53" s="75"/>
      <c r="C53" s="102"/>
      <c r="D53" s="102"/>
      <c r="E53" s="102"/>
      <c r="F53" s="109"/>
    </row>
    <row r="54" spans="1:6" ht="15.75">
      <c r="A54" s="75"/>
      <c r="B54" s="75"/>
      <c r="C54" s="102"/>
      <c r="D54" s="102"/>
      <c r="E54" s="102"/>
      <c r="F54" s="109"/>
    </row>
    <row r="55" spans="1:6" ht="15.75">
      <c r="A55" s="102"/>
      <c r="B55" s="75"/>
      <c r="C55" s="102"/>
      <c r="D55" s="102"/>
      <c r="E55" s="102"/>
      <c r="F55" s="109"/>
    </row>
    <row r="56" spans="1:6" ht="15.75">
      <c r="A56" s="102"/>
      <c r="B56" s="109"/>
      <c r="C56" s="102"/>
      <c r="D56" s="102"/>
      <c r="E56" s="102"/>
      <c r="F56" s="109"/>
    </row>
    <row r="57" spans="1:6" ht="15.75">
      <c r="A57" s="102"/>
      <c r="B57" s="109"/>
      <c r="C57" s="102"/>
      <c r="D57" s="102"/>
      <c r="E57" s="102"/>
      <c r="F57" s="109"/>
    </row>
    <row r="58" spans="1:6" ht="15.75">
      <c r="A58" s="102"/>
      <c r="B58" s="109"/>
      <c r="C58" s="102"/>
      <c r="D58" s="102"/>
      <c r="E58" s="102"/>
      <c r="F58" s="109"/>
    </row>
    <row r="59" spans="1:6" ht="15.75">
      <c r="A59" s="102"/>
      <c r="B59" s="109"/>
      <c r="C59" s="102"/>
      <c r="D59" s="102"/>
      <c r="E59" s="102"/>
      <c r="F59" s="109"/>
    </row>
  </sheetData>
  <sheetProtection/>
  <mergeCells count="10">
    <mergeCell ref="E7:E8"/>
    <mergeCell ref="D7:D8"/>
    <mergeCell ref="B1:F1"/>
    <mergeCell ref="A29:B29"/>
    <mergeCell ref="A42:B42"/>
    <mergeCell ref="B4:F4"/>
    <mergeCell ref="B5:F5"/>
    <mergeCell ref="B6:F6"/>
    <mergeCell ref="B2:F2"/>
    <mergeCell ref="F7:F8"/>
  </mergeCells>
  <printOptions gridLines="1" headings="1"/>
  <pageMargins left="0.25" right="0.25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7" sqref="D7"/>
    </sheetView>
  </sheetViews>
  <sheetFormatPr defaultColWidth="10.28125" defaultRowHeight="12.75"/>
  <cols>
    <col min="1" max="1" width="6.00390625" style="101" customWidth="1"/>
    <col min="2" max="2" width="52.57421875" style="103" customWidth="1"/>
    <col min="3" max="3" width="14.421875" style="103" customWidth="1"/>
    <col min="4" max="4" width="13.57421875" style="103" customWidth="1"/>
    <col min="5" max="5" width="15.7109375" style="103" customWidth="1"/>
    <col min="6" max="16384" width="10.28125" style="101" customWidth="1"/>
  </cols>
  <sheetData>
    <row r="1" spans="2:5" s="103" customFormat="1" ht="19.5" customHeight="1">
      <c r="B1" s="330" t="s">
        <v>349</v>
      </c>
      <c r="C1" s="330"/>
      <c r="D1" s="330"/>
      <c r="E1" s="330"/>
    </row>
    <row r="2" spans="2:6" s="103" customFormat="1" ht="19.5" customHeight="1">
      <c r="B2" s="321" t="s">
        <v>340</v>
      </c>
      <c r="C2" s="321"/>
      <c r="D2" s="321"/>
      <c r="E2" s="321"/>
      <c r="F2" s="288"/>
    </row>
    <row r="3" spans="2:6" s="103" customFormat="1" ht="19.5" customHeight="1">
      <c r="B3" s="124"/>
      <c r="C3" s="124"/>
      <c r="D3" s="124"/>
      <c r="E3" s="124"/>
      <c r="F3" s="70"/>
    </row>
    <row r="4" spans="2:5" s="103" customFormat="1" ht="19.5" customHeight="1">
      <c r="B4" s="368" t="s">
        <v>193</v>
      </c>
      <c r="C4" s="368"/>
      <c r="D4" s="368"/>
      <c r="E4" s="368"/>
    </row>
    <row r="5" spans="2:5" s="103" customFormat="1" ht="15.75">
      <c r="B5" s="369" t="s">
        <v>187</v>
      </c>
      <c r="C5" s="369"/>
      <c r="D5" s="369"/>
      <c r="E5" s="369"/>
    </row>
    <row r="6" spans="2:5" s="103" customFormat="1" ht="15.75">
      <c r="B6" s="369"/>
      <c r="C6" s="369"/>
      <c r="D6" s="369"/>
      <c r="E6" s="369"/>
    </row>
    <row r="7" spans="1:5" s="103" customFormat="1" ht="15.75" customHeight="1" thickBot="1">
      <c r="A7" s="108"/>
      <c r="B7" s="151"/>
      <c r="C7" s="151"/>
      <c r="D7" s="151"/>
      <c r="E7" s="151"/>
    </row>
    <row r="8" spans="1:5" s="103" customFormat="1" ht="47.25">
      <c r="A8" s="232"/>
      <c r="B8" s="233" t="s">
        <v>162</v>
      </c>
      <c r="C8" s="233" t="s">
        <v>245</v>
      </c>
      <c r="D8" s="263" t="s">
        <v>286</v>
      </c>
      <c r="E8" s="256" t="s">
        <v>312</v>
      </c>
    </row>
    <row r="9" spans="1:5" s="103" customFormat="1" ht="15.75">
      <c r="A9" s="185" t="s">
        <v>174</v>
      </c>
      <c r="B9" s="191" t="s">
        <v>175</v>
      </c>
      <c r="C9" s="251">
        <v>7477000</v>
      </c>
      <c r="D9" s="103">
        <v>0</v>
      </c>
      <c r="E9" s="234">
        <v>291000</v>
      </c>
    </row>
    <row r="10" spans="1:5" s="103" customFormat="1" ht="15.75">
      <c r="A10" s="185" t="s">
        <v>115</v>
      </c>
      <c r="B10" s="192" t="s">
        <v>116</v>
      </c>
      <c r="C10" s="262">
        <v>0</v>
      </c>
      <c r="D10" s="103">
        <v>0</v>
      </c>
      <c r="E10" s="235">
        <v>2633000</v>
      </c>
    </row>
    <row r="11" spans="1:5" s="103" customFormat="1" ht="15.75">
      <c r="A11" s="185" t="s">
        <v>122</v>
      </c>
      <c r="B11" s="192" t="s">
        <v>176</v>
      </c>
      <c r="C11" s="262">
        <v>195000</v>
      </c>
      <c r="D11" s="103">
        <v>0</v>
      </c>
      <c r="E11" s="235">
        <f>SUM('1. mérleg'!D17)</f>
        <v>300000</v>
      </c>
    </row>
    <row r="12" spans="1:7" s="103" customFormat="1" ht="15.75">
      <c r="A12" s="236"/>
      <c r="B12" s="193"/>
      <c r="C12" s="184"/>
      <c r="D12" s="252"/>
      <c r="E12" s="235"/>
      <c r="G12" s="108"/>
    </row>
    <row r="13" spans="1:9" s="103" customFormat="1" ht="15.75">
      <c r="A13" s="237"/>
      <c r="B13" s="194" t="s">
        <v>188</v>
      </c>
      <c r="C13" s="199">
        <f>SUM(C9:C12)</f>
        <v>7672000</v>
      </c>
      <c r="D13" s="199">
        <f>SUM(D9:D12)</f>
        <v>0</v>
      </c>
      <c r="E13" s="238">
        <f>SUM(E9:E12)</f>
        <v>3224000</v>
      </c>
      <c r="I13" s="108"/>
    </row>
    <row r="14" spans="1:5" s="104" customFormat="1" ht="15.75">
      <c r="A14" s="239"/>
      <c r="B14" s="195"/>
      <c r="C14" s="200"/>
      <c r="D14" s="251"/>
      <c r="E14" s="235"/>
    </row>
    <row r="15" spans="1:5" s="104" customFormat="1" ht="15.75">
      <c r="A15" s="188" t="s">
        <v>75</v>
      </c>
      <c r="B15" s="196" t="s">
        <v>76</v>
      </c>
      <c r="C15" s="262">
        <v>9446000</v>
      </c>
      <c r="D15" s="261">
        <v>492012</v>
      </c>
      <c r="E15" s="240">
        <v>1775000</v>
      </c>
    </row>
    <row r="16" spans="1:5" s="104" customFormat="1" ht="15.75">
      <c r="A16" s="188" t="s">
        <v>80</v>
      </c>
      <c r="B16" s="196" t="s">
        <v>81</v>
      </c>
      <c r="C16" s="262">
        <v>295000</v>
      </c>
      <c r="D16" s="261">
        <v>416237</v>
      </c>
      <c r="E16" s="226">
        <v>14551000</v>
      </c>
    </row>
    <row r="17" spans="1:5" s="104" customFormat="1" ht="15.75">
      <c r="A17" s="185" t="s">
        <v>84</v>
      </c>
      <c r="B17" s="197" t="s">
        <v>82</v>
      </c>
      <c r="C17" s="262">
        <v>0</v>
      </c>
      <c r="D17" s="261">
        <v>0</v>
      </c>
      <c r="E17" s="235">
        <v>150000</v>
      </c>
    </row>
    <row r="18" spans="1:5" s="104" customFormat="1" ht="15.75">
      <c r="A18" s="239"/>
      <c r="B18" s="193"/>
      <c r="C18" s="184"/>
      <c r="D18" s="252"/>
      <c r="E18" s="235"/>
    </row>
    <row r="19" spans="1:5" s="104" customFormat="1" ht="15.75">
      <c r="A19" s="241"/>
      <c r="B19" s="194" t="s">
        <v>189</v>
      </c>
      <c r="C19" s="201">
        <f>SUM(C15:C18)</f>
        <v>9741000</v>
      </c>
      <c r="D19" s="201">
        <f>SUM(D15:D18)</f>
        <v>908249</v>
      </c>
      <c r="E19" s="242">
        <f>SUM(E15:E18)</f>
        <v>16476000</v>
      </c>
    </row>
    <row r="20" spans="1:5" s="104" customFormat="1" ht="15.75">
      <c r="A20" s="239"/>
      <c r="B20" s="198"/>
      <c r="C20" s="202"/>
      <c r="D20" s="252"/>
      <c r="E20" s="243"/>
    </row>
    <row r="21" spans="1:5" s="104" customFormat="1" ht="15.75">
      <c r="A21" s="239"/>
      <c r="B21" s="198"/>
      <c r="C21" s="202"/>
      <c r="D21" s="252"/>
      <c r="E21" s="243"/>
    </row>
    <row r="22" spans="1:5" s="104" customFormat="1" ht="15.75">
      <c r="A22" s="239"/>
      <c r="B22" s="197"/>
      <c r="C22" s="202"/>
      <c r="D22" s="252"/>
      <c r="E22" s="243"/>
    </row>
    <row r="23" spans="1:5" s="104" customFormat="1" ht="15.75">
      <c r="A23" s="185" t="s">
        <v>173</v>
      </c>
      <c r="B23" s="197" t="s">
        <v>172</v>
      </c>
      <c r="C23" s="252">
        <v>8849000</v>
      </c>
      <c r="D23" s="262">
        <v>1720911</v>
      </c>
      <c r="E23" s="240">
        <v>1700000</v>
      </c>
    </row>
    <row r="24" spans="1:5" s="104" customFormat="1" ht="15.75">
      <c r="A24" s="185"/>
      <c r="B24" s="197"/>
      <c r="C24" s="202"/>
      <c r="D24" s="252"/>
      <c r="E24" s="243"/>
    </row>
    <row r="25" spans="1:5" s="104" customFormat="1" ht="16.5" thickBot="1">
      <c r="A25" s="244"/>
      <c r="B25" s="245" t="s">
        <v>172</v>
      </c>
      <c r="C25" s="246">
        <f>SUM(C23:C24)</f>
        <v>8849000</v>
      </c>
      <c r="D25" s="246">
        <f>SUM(D23:D24)</f>
        <v>1720911</v>
      </c>
      <c r="E25" s="247">
        <f>SUM(E23)</f>
        <v>1700000</v>
      </c>
    </row>
    <row r="26" spans="1:5" s="104" customFormat="1" ht="15.75">
      <c r="A26" s="72"/>
      <c r="B26" s="75"/>
      <c r="C26" s="105"/>
      <c r="D26" s="105"/>
      <c r="E26" s="105"/>
    </row>
    <row r="27" spans="2:5" s="104" customFormat="1" ht="45.75" customHeight="1">
      <c r="B27" s="106" t="s">
        <v>190</v>
      </c>
      <c r="C27" s="107">
        <f>SUM(C13+'8. táj adatok műk'!D14+'8. táj adatok műk'!D27)</f>
        <v>58097000</v>
      </c>
      <c r="D27" s="107">
        <f>SUM(D13+'8. táj adatok műk'!E14+'8. táj adatok műk'!E27)</f>
        <v>43772015</v>
      </c>
      <c r="E27" s="107">
        <f>SUM('8. táj adatok műk'!F14+'8. táj adatok műk'!F27+'9. táj adatok felh'!E13)</f>
        <v>59059200</v>
      </c>
    </row>
    <row r="28" spans="2:5" s="104" customFormat="1" ht="44.25" customHeight="1">
      <c r="B28" s="106" t="s">
        <v>191</v>
      </c>
      <c r="C28" s="107">
        <f>SUM(C19+D23+'8. táj adatok műk'!D22)</f>
        <v>42716911</v>
      </c>
      <c r="D28" s="107">
        <f>SUM(D19+C23+'8. táj adatok műk'!E22)</f>
        <v>41208316</v>
      </c>
      <c r="E28" s="107">
        <f>SUM('8. táj adatok műk'!F22+'9. táj adatok felh'!E19+'9. táj adatok felh'!E25)</f>
        <v>59059200</v>
      </c>
    </row>
    <row r="29" ht="15.75">
      <c r="E29" s="108"/>
    </row>
    <row r="30" ht="15.75">
      <c r="E30" s="108"/>
    </row>
    <row r="31" ht="15.75">
      <c r="E31" s="108"/>
    </row>
    <row r="32" ht="15.75">
      <c r="E32" s="108"/>
    </row>
  </sheetData>
  <sheetProtection/>
  <mergeCells count="5">
    <mergeCell ref="B6:E6"/>
    <mergeCell ref="B1:E1"/>
    <mergeCell ref="B4:E4"/>
    <mergeCell ref="B5:E5"/>
    <mergeCell ref="B2:E2"/>
  </mergeCells>
  <printOptions gridLines="1" headings="1"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Eszter</cp:lastModifiedBy>
  <cp:lastPrinted>2018-05-18T05:59:46Z</cp:lastPrinted>
  <dcterms:created xsi:type="dcterms:W3CDTF">2011-11-25T07:46:57Z</dcterms:created>
  <dcterms:modified xsi:type="dcterms:W3CDTF">2018-05-18T06:00:46Z</dcterms:modified>
  <cp:category/>
  <cp:version/>
  <cp:contentType/>
  <cp:contentStatus/>
</cp:coreProperties>
</file>