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6435" tabRatio="947" firstSheet="4" activeTab="13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  <sheet name="10. mérleg" sheetId="10" r:id="rId10"/>
    <sheet name="11.maradvány kimutatás" sheetId="11" r:id="rId11"/>
    <sheet name="12. eredmény kimutatás" sheetId="12" r:id="rId12"/>
    <sheet name="13.Tárgyi eszközök" sheetId="13" r:id="rId13"/>
    <sheet name="14.létszám" sheetId="14" r:id="rId14"/>
  </sheets>
  <definedNames>
    <definedName name="Excel_BuiltIn_Print_Area_1_1">#REF!</definedName>
    <definedName name="Excel_BuiltIn_Print_Area_2_1">#REF!</definedName>
    <definedName name="Excel_BuiltIn_Print_Area_3_1">'5.kiadás'!$A$4:$E$573</definedName>
    <definedName name="_xlnm.Print_Titles" localSheetId="4">'5.kiadás'!$4:$10</definedName>
    <definedName name="_xlnm.Print_Area" localSheetId="10">'11.maradvány kimutatás'!$A$1:$B$13</definedName>
    <definedName name="_xlnm.Print_Area" localSheetId="11">'12. eredmény kimutatás'!$A$1:$C$29</definedName>
    <definedName name="_xlnm.Print_Area" localSheetId="12">'13.Tárgyi eszközök'!$A$1:$F$19</definedName>
    <definedName name="_xlnm.Print_Area" localSheetId="1">'2. bevételek'!$A$1:$J$111</definedName>
    <definedName name="_xlnm.Print_Area" localSheetId="4">'5.kiadás'!$A$1:$J$224</definedName>
    <definedName name="_xlnm.Print_Area" localSheetId="6">'7. felhalmozás'!$A$1:$E$12</definedName>
    <definedName name="_xlnm.Print_Area" localSheetId="7">'8. táj adatok műk'!$A$1:$F$28</definedName>
    <definedName name="_xlnm.Print_Area" localSheetId="8">'9. táj adatok felh'!$A$1:$E$25</definedName>
  </definedNames>
  <calcPr fullCalcOnLoad="1"/>
</workbook>
</file>

<file path=xl/sharedStrings.xml><?xml version="1.0" encoding="utf-8"?>
<sst xmlns="http://schemas.openxmlformats.org/spreadsheetml/2006/main" count="853" uniqueCount="431">
  <si>
    <t>Építményadó</t>
  </si>
  <si>
    <t>Iparűzési adó</t>
  </si>
  <si>
    <t>Külső személyi juttatások</t>
  </si>
  <si>
    <t>Készletbeszerzés</t>
  </si>
  <si>
    <t>Telefondíj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</si>
  <si>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</si>
  <si>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</si>
  <si>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</si>
  <si>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</si>
  <si>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</si>
  <si>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</si>
  <si>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</si>
  <si>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</si>
  <si>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</si>
  <si>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</si>
  <si>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</si>
  <si>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</si>
  <si>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</si>
  <si>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</si>
  <si>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</si>
  <si>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</si>
  <si>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</si>
  <si>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</si>
  <si>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</si>
  <si>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</si>
  <si>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</si>
  <si>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</si>
  <si>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</si>
  <si>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</si>
  <si>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</si>
  <si>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</si>
  <si>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</si>
  <si>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</si>
  <si>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</si>
  <si>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</si>
  <si>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</si>
  <si>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</si>
  <si>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</si>
  <si>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</si>
  <si>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</si>
  <si>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</si>
  <si>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</si>
  <si>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</si>
  <si>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</si>
  <si>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</si>
  <si>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</si>
  <si>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</si>
  <si>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</si>
  <si>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</si>
  <si>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</si>
  <si>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</si>
  <si>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</si>
  <si>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</si>
  <si>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</si>
  <si>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</si>
  <si>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</si>
  <si>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</si>
  <si>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</si>
  <si>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</si>
  <si>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</si>
  <si>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</si>
  <si>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</si>
  <si>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</si>
  <si>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</si>
  <si>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</si>
  <si>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</si>
  <si>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</si>
  <si>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</si>
  <si>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</si>
  <si>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 xml:space="preserve">Beruházási célú előzetesen felszámított áfa 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</si>
  <si>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</si>
  <si>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</si>
  <si>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</si>
  <si>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</si>
  <si>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</si>
  <si>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</si>
  <si>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</si>
  <si>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</si>
  <si>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</si>
  <si>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</si>
  <si>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</si>
  <si>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</si>
  <si>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</si>
  <si>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</si>
  <si>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</si>
  <si>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</si>
  <si>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</si>
  <si>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</si>
  <si>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</si>
  <si>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</si>
  <si>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</si>
  <si>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</si>
  <si>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</si>
  <si>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</si>
  <si>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</si>
  <si>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</si>
  <si>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</si>
  <si>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</si>
  <si>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</si>
  <si>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</si>
  <si>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</si>
  <si>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</si>
  <si>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</si>
  <si>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</si>
  <si>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</si>
  <si>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</si>
  <si>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</si>
  <si>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</si>
  <si>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</si>
  <si>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</si>
  <si>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</si>
  <si>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</si>
  <si>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</si>
  <si>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</si>
  <si>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</si>
  <si>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</si>
  <si>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</si>
  <si>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</si>
  <si>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</si>
  <si>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</si>
  <si>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</si>
  <si>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</si>
  <si>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</si>
  <si>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</si>
  <si>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</si>
  <si>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</si>
  <si>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</si>
  <si>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</si>
  <si>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</si>
  <si>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</si>
  <si>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</si>
  <si>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</si>
  <si>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</si>
  <si>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</si>
  <si>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</si>
  <si>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</si>
  <si>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</si>
  <si>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</si>
  <si>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</si>
  <si>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</si>
  <si>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</si>
  <si>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</si>
  <si>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</si>
  <si>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</si>
  <si>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</si>
  <si>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</si>
  <si>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</si>
  <si>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</si>
  <si>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</si>
  <si>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</si>
  <si>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</si>
  <si>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</si>
  <si>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</si>
  <si>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</si>
  <si>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</si>
  <si>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</si>
  <si>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</si>
  <si>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</si>
  <si>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</si>
  <si>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</si>
  <si>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</si>
  <si>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</si>
  <si>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</si>
  <si>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</si>
  <si>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</si>
  <si>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</si>
  <si>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</si>
  <si>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</si>
  <si>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</si>
  <si>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</si>
  <si>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</si>
  <si>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</si>
  <si>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</si>
  <si>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</si>
  <si>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</si>
  <si>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</si>
  <si>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</si>
  <si>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</si>
  <si>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</si>
  <si>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</si>
  <si>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</si>
  <si>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</si>
  <si>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</si>
  <si>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</si>
  <si>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</si>
  <si>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</si>
  <si>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</si>
  <si>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</si>
  <si>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</si>
  <si>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</si>
  <si>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</si>
  <si>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</si>
  <si>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</si>
  <si>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</si>
  <si>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</si>
  <si>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</si>
  <si>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</si>
  <si>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</si>
  <si>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</si>
  <si>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</si>
  <si>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</si>
  <si>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</si>
  <si>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</si>
  <si>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</si>
  <si>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</si>
  <si>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</si>
  <si>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</si>
  <si>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</si>
  <si>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</si>
  <si>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</si>
  <si>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</si>
  <si>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</si>
  <si>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</si>
  <si>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</si>
  <si>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013350 Az önkormányzati vagyonnal való gazdálkodással kapcsolatos feladatok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</si>
  <si>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</si>
  <si>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</si>
  <si>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</si>
  <si>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Önkormányzati  képviselők, polgármester juttatása</t>
  </si>
  <si>
    <t>K335</t>
  </si>
  <si>
    <t>Közvetített szolgáltatások</t>
  </si>
  <si>
    <t>K67</t>
  </si>
  <si>
    <t>K513</t>
  </si>
  <si>
    <t>Sírhelymegváltás</t>
  </si>
  <si>
    <t>Kompenzáció</t>
  </si>
  <si>
    <t>K21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</si>
  <si>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</si>
  <si>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</si>
  <si>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</si>
  <si>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</si>
  <si>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</si>
  <si>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</si>
  <si>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K1103</t>
  </si>
  <si>
    <t>Céljuttatás, projektprémium</t>
  </si>
  <si>
    <t>(adatok Ft – ban )</t>
  </si>
  <si>
    <t>2016. teljesítés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</si>
  <si>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</si>
  <si>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</si>
  <si>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</si>
  <si>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</si>
  <si>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</si>
  <si>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</si>
  <si>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</si>
  <si>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</si>
  <si>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</si>
  <si>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K61</t>
  </si>
  <si>
    <t>Immateriális javak beszerzése, létesítése</t>
  </si>
  <si>
    <t>Települési Arculati Kézikönyv</t>
  </si>
  <si>
    <t>B65</t>
  </si>
  <si>
    <t>K1109</t>
  </si>
  <si>
    <t>Közlekedési költségtérítés</t>
  </si>
  <si>
    <t>2018. évi költségvetés bevételei</t>
  </si>
  <si>
    <t>106020 Lakásfenntartással, lakhatással összefüggő ellátások</t>
  </si>
  <si>
    <t>Egyéb anyagbeszerzés (szociális tűzifa)</t>
  </si>
  <si>
    <t>2018. évi költségvetés bevételei jogcímenként</t>
  </si>
  <si>
    <t>2018. évi BEVÉTELEK feladatonkénti  bontása (Ft-ban)</t>
  </si>
  <si>
    <t xml:space="preserve">2018. évi költségvetés kiadási </t>
  </si>
  <si>
    <t>2018. évi KIADÁSOK feladatonkénti  bontása (Ft-ban)</t>
  </si>
  <si>
    <t>Előirányzatok adatok Ft-ban</t>
  </si>
  <si>
    <t xml:space="preserve">Felújítási célú előzetesen felszámított áfa </t>
  </si>
  <si>
    <t xml:space="preserve">2018. évi költségvetés összevont mérlege </t>
  </si>
  <si>
    <t>2017. teljesítés</t>
  </si>
  <si>
    <t>2017. évi teljesítés</t>
  </si>
  <si>
    <t>Módosított előirányzat</t>
  </si>
  <si>
    <t>Működési célú pénzeszköz átadás egyéb vállalkozásoknak (Lakossági ivóvíz pályázat)</t>
  </si>
  <si>
    <t>Könyvtárterem felújítássa</t>
  </si>
  <si>
    <t>A helyi önkormányzatok előző évi elszámolásából származó kiadások</t>
  </si>
  <si>
    <t>Lakossági víz-és csatornaszolgáltatási támogatás fel nem használt részének visszafizetése</t>
  </si>
  <si>
    <t>Civil szervezetek támogatása (NABE)</t>
  </si>
  <si>
    <t>2018. évi lakossági víz- és csatornaszolgáltatási pályázat támogatása</t>
  </si>
  <si>
    <t>Teljesítés</t>
  </si>
  <si>
    <t>Egyéb dologi kiadások</t>
  </si>
  <si>
    <t>K502</t>
  </si>
  <si>
    <t>900060 Forgatási és befektetési célú finanszírozási műveletek</t>
  </si>
  <si>
    <t>K911</t>
  </si>
  <si>
    <t>Likviditási célú hitel, kölcsön törlesztés pénzügyi vállalkozásoknak</t>
  </si>
  <si>
    <t xml:space="preserve">  </t>
  </si>
  <si>
    <t>Teljesítés %-a</t>
  </si>
  <si>
    <t>Házasságkötési díj</t>
  </si>
  <si>
    <t>B411</t>
  </si>
  <si>
    <t>Egyéb működési bevételek</t>
  </si>
  <si>
    <t>B401</t>
  </si>
  <si>
    <t>Készletértékesítés ellenértéke</t>
  </si>
  <si>
    <t>Előző évről áthúzódó bérkompenzáció</t>
  </si>
  <si>
    <t>Közigazgatási bírság helyi önkormányzatot megillető része</t>
  </si>
  <si>
    <t>B811</t>
  </si>
  <si>
    <t>Likviditási célú hitelek, kölcsönök felvétele pénzügyi vállalkozástól</t>
  </si>
  <si>
    <t>2018.évi szociális tűzifa</t>
  </si>
  <si>
    <t>Téli rezsicsökkentés támogatása</t>
  </si>
  <si>
    <t>2017. évi szociális tűzifa vásárlásával kapcsolatos kiegészítő támogatás</t>
  </si>
  <si>
    <t>Rendkívüli önkormányzati támogatás</t>
  </si>
  <si>
    <t>2018. teljesítés</t>
  </si>
  <si>
    <t xml:space="preserve"> felújítások, beruházások kiemelt előirányzatonként</t>
  </si>
  <si>
    <t>Könyvtárterem felújítása</t>
  </si>
  <si>
    <t xml:space="preserve">2018. évi költségvetés felhalmozási célú kiadási </t>
  </si>
  <si>
    <t>12/A - Mérleg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</si>
  <si>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</si>
  <si>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</si>
  <si>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</si>
  <si>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</si>
  <si>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</si>
  <si>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</si>
  <si>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</si>
  <si>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</si>
  <si>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</si>
  <si>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</si>
  <si>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</si>
  <si>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</si>
  <si>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</si>
  <si>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</si>
  <si>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</si>
  <si>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</si>
  <si>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</si>
  <si>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</si>
  <si>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</si>
  <si>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</si>
  <si>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</si>
  <si>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</si>
  <si>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</si>
  <si>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</si>
  <si>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</si>
  <si>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</si>
  <si>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</si>
  <si>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</si>
  <si>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</si>
  <si>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</si>
  <si>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</si>
  <si>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</si>
  <si>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</si>
  <si>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</si>
  <si>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</si>
  <si>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</si>
  <si>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</si>
  <si>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</si>
  <si>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</si>
  <si>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</si>
  <si>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</si>
  <si>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</si>
  <si>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</si>
  <si>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</si>
  <si>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</si>
  <si>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</si>
  <si>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</si>
  <si>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FORRÁSOK ÖSSZESEN (=G+H+I+J)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</si>
  <si>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</si>
  <si>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</si>
  <si>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</si>
  <si>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</si>
  <si>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</si>
  <si>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</si>
  <si>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</si>
  <si>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</si>
  <si>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</si>
  <si>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</si>
  <si>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</si>
  <si>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</si>
  <si>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</si>
  <si>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</si>
  <si>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</si>
  <si>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</si>
  <si>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</si>
  <si>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</si>
  <si>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</si>
  <si>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</si>
  <si>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</si>
  <si>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</si>
  <si>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</si>
  <si>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</si>
  <si>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</si>
  <si>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</si>
  <si>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</si>
  <si>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</si>
  <si>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</si>
  <si>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</si>
  <si>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</si>
  <si>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</si>
  <si>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</si>
  <si>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</si>
  <si>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</si>
  <si>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</si>
  <si>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</si>
  <si>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</si>
  <si>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</si>
  <si>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</si>
  <si>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</si>
  <si>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Koncesszióba, vagyonkezelésbe adott eszközök</t>
  </si>
  <si>
    <t>Tárgyévi nyitó állomány (előző évi záró állomány)</t>
  </si>
  <si>
    <t>Immateriális javak beszerzése, nem aktivált beruházások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</si>
  <si>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</si>
  <si>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</si>
  <si>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</si>
  <si>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</si>
  <si>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</si>
  <si>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</si>
  <si>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</si>
  <si>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</si>
  <si>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</si>
  <si>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</si>
  <si>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</si>
  <si>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</si>
  <si>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</si>
  <si>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 xml:space="preserve">Összesen </t>
  </si>
  <si>
    <t>09/A - A létszám funkciócsoportonkénti megoszlása</t>
  </si>
  <si>
    <t>Vezetői létszám középfokú végzettséggel</t>
  </si>
  <si>
    <t>Vezetői létszám összesen</t>
  </si>
  <si>
    <t>Nem vezetői létszám alapfokú végzettséggel</t>
  </si>
  <si>
    <t>Nem vezetői létszám középfokú végzettséggel</t>
  </si>
  <si>
    <t>Nem vezetői létszám összesen</t>
  </si>
  <si>
    <t>Létszám összesen</t>
  </si>
  <si>
    <t>a) csoport</t>
  </si>
  <si>
    <t>Összesen (01+02)</t>
  </si>
  <si>
    <t>Összesen (03+13+26)</t>
  </si>
  <si>
    <t>Közalkalmazottak (33+34+35)</t>
  </si>
  <si>
    <t>I. funkció csoport</t>
  </si>
  <si>
    <t>Munka Törvénykönyve hatálya alá tartozók (49+50+51)</t>
  </si>
  <si>
    <t>- ebből: közfoglalkoztatottak (53+54+55)</t>
  </si>
  <si>
    <t>Választott tisztségviselők (57+58+59)</t>
  </si>
  <si>
    <t>1. melléklet az  5/2019. (V. 28.) önkormányzati rendelethez</t>
  </si>
  <si>
    <t>2. melléklet az  5/2019. (V. 28.) önkormányzati rendelethez</t>
  </si>
  <si>
    <t>3. melléklet az 5/2019. (V. 28.) önkormányzati rendelethez</t>
  </si>
  <si>
    <t>4. melléklet az  5/2019. (V. 28.) önkormányzati rendelethez</t>
  </si>
  <si>
    <t>5. melléklet az 5/2019. (V. 28.) önkormányzati rendelethez</t>
  </si>
  <si>
    <t>6. melléklet a  5/2019. (V. 28.) önkormányzati rendelethez</t>
  </si>
  <si>
    <t>7. melléklet az   5/2019. (V. 28.) önkormányzati rendelethez</t>
  </si>
  <si>
    <t>8. melléklet az 5/2019. (V. 28.) önkormányzati rendelethez</t>
  </si>
  <si>
    <t>9. melléklet az 5/2019. (V. 28.) önkormányzati rendelethez</t>
  </si>
  <si>
    <t>10. melléklet az 5/2019. (V. 28.) önkormányzati rendelethez</t>
  </si>
  <si>
    <t>11. melléklet az 5/2019. (V. 28.) önkormányzati rendelethez</t>
  </si>
  <si>
    <t>12. melléklet az 5/2019. (V. 28.) önkormányzati rendelethez</t>
  </si>
  <si>
    <t>13. melléklet az 5/2019. (V. 28.) önkormányzati rendelethez</t>
  </si>
  <si>
    <t>14. melléklet az 5/2019. (V. 28.)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</si>
</sst>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0.0000000"/>
    <numFmt numFmtId="178" formatCode="0.000000"/>
    <numFmt numFmtId="179" formatCode="0.00000"/>
    <numFmt numFmtId="180" formatCode="0.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4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7" applyFont="1">
      <alignment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vertical="center" wrapText="1"/>
      <protection/>
    </xf>
    <xf numFmtId="3" fontId="21" fillId="0" borderId="14" xfId="57" applyNumberFormat="1" applyFont="1" applyBorder="1" applyAlignment="1">
      <alignment horizontal="right" vertical="center" wrapText="1"/>
      <protection/>
    </xf>
    <xf numFmtId="3" fontId="21" fillId="0" borderId="0" xfId="57" applyNumberFormat="1" applyFont="1" applyBorder="1" applyAlignment="1">
      <alignment horizontal="right" vertical="center" wrapText="1"/>
      <protection/>
    </xf>
    <xf numFmtId="0" fontId="21" fillId="0" borderId="0" xfId="57" applyFont="1">
      <alignment/>
      <protection/>
    </xf>
    <xf numFmtId="0" fontId="20" fillId="0" borderId="13" xfId="57" applyFont="1" applyBorder="1" applyAlignment="1">
      <alignment wrapText="1"/>
      <protection/>
    </xf>
    <xf numFmtId="3" fontId="20" fillId="0" borderId="13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wrapText="1"/>
      <protection/>
    </xf>
    <xf numFmtId="3" fontId="36" fillId="0" borderId="0" xfId="57" applyNumberFormat="1" applyFont="1" applyBorder="1" applyAlignment="1">
      <alignment horizontal="right" wrapText="1"/>
      <protection/>
    </xf>
    <xf numFmtId="3" fontId="36" fillId="0" borderId="14" xfId="57" applyNumberFormat="1" applyFont="1" applyBorder="1" applyAlignment="1">
      <alignment horizontal="right" wrapText="1"/>
      <protection/>
    </xf>
    <xf numFmtId="3" fontId="20" fillId="0" borderId="13" xfId="57" applyNumberFormat="1" applyFont="1" applyBorder="1" applyAlignment="1">
      <alignment horizontal="right" wrapText="1"/>
      <protection/>
    </xf>
    <xf numFmtId="0" fontId="18" fillId="0" borderId="0" xfId="57">
      <alignment/>
      <protection/>
    </xf>
    <xf numFmtId="0" fontId="18" fillId="0" borderId="0" xfId="57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3" fontId="20" fillId="0" borderId="0" xfId="57" applyNumberFormat="1" applyFont="1" applyBorder="1" applyAlignment="1">
      <alignment horizontal="right" wrapText="1"/>
      <protection/>
    </xf>
    <xf numFmtId="0" fontId="20" fillId="0" borderId="0" xfId="57" applyFont="1" applyBorder="1" applyAlignment="1">
      <alignment wrapText="1"/>
      <protection/>
    </xf>
    <xf numFmtId="3" fontId="20" fillId="0" borderId="0" xfId="57" applyNumberFormat="1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57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1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3" xfId="57" applyNumberFormat="1" applyFont="1" applyBorder="1" applyAlignment="1">
      <alignment vertical="center"/>
      <protection/>
    </xf>
    <xf numFmtId="3" fontId="20" fillId="0" borderId="23" xfId="57" applyNumberFormat="1" applyFont="1" applyBorder="1" applyAlignment="1">
      <alignment horizontal="right" wrapText="1"/>
      <protection/>
    </xf>
    <xf numFmtId="0" fontId="21" fillId="0" borderId="0" xfId="57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7" applyFont="1" applyBorder="1" applyAlignment="1">
      <alignment vertical="center" wrapText="1"/>
      <protection/>
    </xf>
    <xf numFmtId="0" fontId="20" fillId="0" borderId="21" xfId="57" applyFont="1" applyBorder="1" applyAlignment="1">
      <alignment wrapText="1"/>
      <protection/>
    </xf>
    <xf numFmtId="0" fontId="21" fillId="0" borderId="16" xfId="57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7" applyFont="1" applyBorder="1" applyAlignment="1">
      <alignment wrapText="1"/>
      <protection/>
    </xf>
    <xf numFmtId="3" fontId="20" fillId="0" borderId="23" xfId="57" applyNumberFormat="1" applyFont="1" applyBorder="1" applyAlignment="1">
      <alignment horizontal="right" vertical="center" wrapText="1"/>
      <protection/>
    </xf>
    <xf numFmtId="3" fontId="20" fillId="0" borderId="23" xfId="57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7" applyFont="1" applyBorder="1">
      <alignment/>
      <protection/>
    </xf>
    <xf numFmtId="0" fontId="20" fillId="0" borderId="11" xfId="57" applyFont="1" applyBorder="1" applyAlignment="1">
      <alignment horizontal="center"/>
      <protection/>
    </xf>
    <xf numFmtId="0" fontId="18" fillId="0" borderId="25" xfId="57" applyFont="1" applyBorder="1">
      <alignment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vertical="center"/>
      <protection/>
    </xf>
    <xf numFmtId="0" fontId="18" fillId="0" borderId="27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3" fontId="18" fillId="0" borderId="27" xfId="57" applyNumberFormat="1" applyFont="1" applyBorder="1">
      <alignment/>
      <protection/>
    </xf>
    <xf numFmtId="0" fontId="21" fillId="0" borderId="18" xfId="57" applyFont="1" applyBorder="1">
      <alignment/>
      <protection/>
    </xf>
    <xf numFmtId="0" fontId="20" fillId="0" borderId="19" xfId="57" applyFont="1" applyBorder="1" applyAlignment="1">
      <alignment wrapText="1"/>
      <protection/>
    </xf>
    <xf numFmtId="3" fontId="20" fillId="0" borderId="19" xfId="57" applyNumberFormat="1" applyFont="1" applyBorder="1" applyAlignment="1">
      <alignment horizontal="right" wrapText="1"/>
      <protection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18" fillId="0" borderId="31" xfId="57" applyFont="1" applyBorder="1">
      <alignment/>
      <protection/>
    </xf>
    <xf numFmtId="0" fontId="20" fillId="0" borderId="32" xfId="57" applyFont="1" applyBorder="1" applyAlignment="1">
      <alignment horizontal="center" vertical="center" wrapText="1"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18" fillId="0" borderId="15" xfId="57" applyFont="1" applyBorder="1">
      <alignment/>
      <protection/>
    </xf>
    <xf numFmtId="0" fontId="18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3" fontId="18" fillId="0" borderId="27" xfId="57" applyNumberFormat="1" applyFont="1" applyBorder="1" applyAlignment="1">
      <alignment horizontal="right" wrapText="1"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7" applyNumberFormat="1" applyFont="1" applyBorder="1">
      <alignment/>
      <protection/>
    </xf>
    <xf numFmtId="3" fontId="18" fillId="0" borderId="0" xfId="57" applyNumberFormat="1" applyFont="1" applyBorder="1">
      <alignment/>
      <protection/>
    </xf>
    <xf numFmtId="3" fontId="21" fillId="0" borderId="34" xfId="57" applyNumberFormat="1" applyFont="1" applyBorder="1">
      <alignment/>
      <protection/>
    </xf>
    <xf numFmtId="0" fontId="20" fillId="0" borderId="35" xfId="5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7" applyNumberFormat="1" applyFont="1">
      <alignment/>
      <protection/>
    </xf>
    <xf numFmtId="3" fontId="18" fillId="0" borderId="37" xfId="57" applyNumberFormat="1" applyFont="1" applyBorder="1">
      <alignment/>
      <protection/>
    </xf>
    <xf numFmtId="0" fontId="20" fillId="0" borderId="38" xfId="57" applyFont="1" applyBorder="1" applyAlignment="1">
      <alignment horizontal="center" vertical="center" wrapText="1"/>
      <protection/>
    </xf>
    <xf numFmtId="0" fontId="20" fillId="0" borderId="36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2" fillId="24" borderId="0" xfId="0" applyFont="1" applyFill="1" applyBorder="1" applyAlignment="1">
      <alignment horizontal="left"/>
    </xf>
    <xf numFmtId="0" fontId="42" fillId="24" borderId="16" xfId="0" applyFont="1" applyFill="1" applyBorder="1" applyAlignment="1">
      <alignment horizontal="left"/>
    </xf>
    <xf numFmtId="0" fontId="20" fillId="0" borderId="16" xfId="57" applyFont="1" applyBorder="1" applyAlignment="1">
      <alignment wrapText="1"/>
      <protection/>
    </xf>
    <xf numFmtId="3" fontId="21" fillId="0" borderId="16" xfId="57" applyNumberFormat="1" applyFont="1" applyBorder="1">
      <alignment/>
      <protection/>
    </xf>
    <xf numFmtId="3" fontId="18" fillId="0" borderId="16" xfId="57" applyNumberFormat="1" applyFont="1" applyBorder="1">
      <alignment/>
      <protection/>
    </xf>
    <xf numFmtId="3" fontId="18" fillId="0" borderId="16" xfId="57" applyNumberFormat="1" applyBorder="1">
      <alignment/>
      <protection/>
    </xf>
    <xf numFmtId="3" fontId="20" fillId="0" borderId="21" xfId="57" applyNumberFormat="1" applyFont="1" applyBorder="1" applyAlignment="1">
      <alignment horizontal="right" vertical="center" wrapText="1"/>
      <protection/>
    </xf>
    <xf numFmtId="3" fontId="18" fillId="0" borderId="22" xfId="57" applyNumberFormat="1" applyFont="1" applyBorder="1">
      <alignment/>
      <protection/>
    </xf>
    <xf numFmtId="3" fontId="20" fillId="0" borderId="21" xfId="57" applyNumberFormat="1" applyFont="1" applyBorder="1" applyAlignment="1">
      <alignment horizontal="right" wrapText="1"/>
      <protection/>
    </xf>
    <xf numFmtId="0" fontId="18" fillId="0" borderId="34" xfId="57" applyFont="1" applyBorder="1">
      <alignment/>
      <protection/>
    </xf>
    <xf numFmtId="0" fontId="18" fillId="0" borderId="37" xfId="57" applyFont="1" applyBorder="1">
      <alignment/>
      <protection/>
    </xf>
    <xf numFmtId="0" fontId="22" fillId="0" borderId="38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0" fillId="24" borderId="34" xfId="0" applyNumberFormat="1" applyFont="1" applyFill="1" applyBorder="1" applyAlignment="1">
      <alignment horizontal="left"/>
    </xf>
    <xf numFmtId="3" fontId="20" fillId="0" borderId="37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/>
    </xf>
    <xf numFmtId="3" fontId="20" fillId="24" borderId="37" xfId="0" applyNumberFormat="1" applyFont="1" applyFill="1" applyBorder="1" applyAlignment="1">
      <alignment horizontal="left"/>
    </xf>
    <xf numFmtId="3" fontId="18" fillId="0" borderId="37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20" fillId="0" borderId="37" xfId="0" applyNumberFormat="1" applyFont="1" applyFill="1" applyBorder="1" applyAlignment="1">
      <alignment/>
    </xf>
    <xf numFmtId="3" fontId="20" fillId="24" borderId="34" xfId="0" applyNumberFormat="1" applyFont="1" applyFill="1" applyBorder="1" applyAlignment="1">
      <alignment horizontal="center"/>
    </xf>
    <xf numFmtId="3" fontId="20" fillId="24" borderId="37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3" fontId="20" fillId="24" borderId="39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/>
    </xf>
    <xf numFmtId="3" fontId="22" fillId="24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169" fontId="20" fillId="0" borderId="40" xfId="0" applyNumberFormat="1" applyFont="1" applyFill="1" applyBorder="1" applyAlignment="1">
      <alignment horizontal="right"/>
    </xf>
    <xf numFmtId="3" fontId="33" fillId="0" borderId="37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left"/>
    </xf>
    <xf numFmtId="3" fontId="20" fillId="0" borderId="20" xfId="0" applyNumberFormat="1" applyFont="1" applyFill="1" applyBorder="1" applyAlignment="1">
      <alignment/>
    </xf>
    <xf numFmtId="169" fontId="20" fillId="0" borderId="27" xfId="0" applyNumberFormat="1" applyFont="1" applyFill="1" applyBorder="1" applyAlignment="1">
      <alignment horizontal="right"/>
    </xf>
    <xf numFmtId="3" fontId="41" fillId="0" borderId="37" xfId="0" applyNumberFormat="1" applyFont="1" applyFill="1" applyBorder="1" applyAlignment="1">
      <alignment/>
    </xf>
    <xf numFmtId="169" fontId="18" fillId="0" borderId="17" xfId="0" applyNumberFormat="1" applyFont="1" applyFill="1" applyBorder="1" applyAlignment="1">
      <alignment horizontal="right"/>
    </xf>
    <xf numFmtId="169" fontId="20" fillId="24" borderId="17" xfId="0" applyNumberFormat="1" applyFont="1" applyFill="1" applyBorder="1" applyAlignment="1">
      <alignment horizontal="right"/>
    </xf>
    <xf numFmtId="3" fontId="18" fillId="0" borderId="3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170" fontId="18" fillId="0" borderId="17" xfId="0" applyNumberFormat="1" applyFont="1" applyFill="1" applyBorder="1" applyAlignment="1">
      <alignment horizontal="right"/>
    </xf>
    <xf numFmtId="3" fontId="20" fillId="24" borderId="22" xfId="0" applyNumberFormat="1" applyFont="1" applyFill="1" applyBorder="1" applyAlignment="1">
      <alignment horizontal="left"/>
    </xf>
    <xf numFmtId="3" fontId="18" fillId="0" borderId="16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right"/>
    </xf>
    <xf numFmtId="170" fontId="20" fillId="0" borderId="40" xfId="0" applyNumberFormat="1" applyFont="1" applyFill="1" applyBorder="1" applyAlignment="1">
      <alignment horizontal="right"/>
    </xf>
    <xf numFmtId="170" fontId="20" fillId="24" borderId="1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170" fontId="20" fillId="24" borderId="42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 wrapText="1"/>
    </xf>
    <xf numFmtId="170" fontId="18" fillId="0" borderId="17" xfId="0" applyNumberFormat="1" applyFont="1" applyFill="1" applyBorder="1" applyAlignment="1">
      <alignment horizontal="right" wrapText="1"/>
    </xf>
    <xf numFmtId="170" fontId="20" fillId="0" borderId="40" xfId="0" applyNumberFormat="1" applyFont="1" applyFill="1" applyBorder="1" applyAlignment="1">
      <alignment horizontal="right" wrapText="1"/>
    </xf>
    <xf numFmtId="3" fontId="20" fillId="24" borderId="16" xfId="0" applyNumberFormat="1" applyFont="1" applyFill="1" applyBorder="1" applyAlignment="1">
      <alignment horizontal="center"/>
    </xf>
    <xf numFmtId="2" fontId="20" fillId="0" borderId="39" xfId="0" applyNumberFormat="1" applyFont="1" applyFill="1" applyBorder="1" applyAlignment="1">
      <alignment horizontal="center" vertical="center"/>
    </xf>
    <xf numFmtId="170" fontId="20" fillId="24" borderId="17" xfId="0" applyNumberFormat="1" applyFont="1" applyFill="1" applyBorder="1" applyAlignment="1">
      <alignment horizontal="right" wrapText="1"/>
    </xf>
    <xf numFmtId="170" fontId="20" fillId="24" borderId="42" xfId="0" applyNumberFormat="1" applyFont="1" applyFill="1" applyBorder="1" applyAlignment="1">
      <alignment horizontal="right" wrapText="1"/>
    </xf>
    <xf numFmtId="170" fontId="18" fillId="0" borderId="17" xfId="0" applyNumberFormat="1" applyFont="1" applyBorder="1" applyAlignment="1">
      <alignment/>
    </xf>
    <xf numFmtId="0" fontId="18" fillId="0" borderId="37" xfId="0" applyFont="1" applyBorder="1" applyAlignment="1">
      <alignment/>
    </xf>
    <xf numFmtId="3" fontId="19" fillId="0" borderId="16" xfId="0" applyNumberFormat="1" applyFont="1" applyBorder="1" applyAlignment="1">
      <alignment/>
    </xf>
    <xf numFmtId="170" fontId="18" fillId="0" borderId="28" xfId="0" applyNumberFormat="1" applyFont="1" applyBorder="1" applyAlignment="1">
      <alignment/>
    </xf>
    <xf numFmtId="170" fontId="18" fillId="0" borderId="27" xfId="0" applyNumberFormat="1" applyFont="1" applyBorder="1" applyAlignment="1">
      <alignment/>
    </xf>
    <xf numFmtId="170" fontId="20" fillId="0" borderId="40" xfId="0" applyNumberFormat="1" applyFont="1" applyBorder="1" applyAlignment="1">
      <alignment/>
    </xf>
    <xf numFmtId="170" fontId="20" fillId="24" borderId="17" xfId="0" applyNumberFormat="1" applyFont="1" applyFill="1" applyBorder="1" applyAlignment="1">
      <alignment/>
    </xf>
    <xf numFmtId="170" fontId="20" fillId="24" borderId="4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44" xfId="0" applyFont="1" applyBorder="1" applyAlignment="1">
      <alignment horizontal="justify"/>
    </xf>
    <xf numFmtId="0" fontId="22" fillId="0" borderId="45" xfId="0" applyFont="1" applyBorder="1" applyAlignment="1">
      <alignment horizontal="justify"/>
    </xf>
    <xf numFmtId="3" fontId="22" fillId="0" borderId="20" xfId="0" applyNumberFormat="1" applyFont="1" applyBorder="1" applyAlignment="1">
      <alignment horizontal="right"/>
    </xf>
    <xf numFmtId="170" fontId="20" fillId="0" borderId="30" xfId="0" applyNumberFormat="1" applyFont="1" applyBorder="1" applyAlignment="1">
      <alignment/>
    </xf>
    <xf numFmtId="0" fontId="0" fillId="0" borderId="0" xfId="0" applyAlignment="1">
      <alignment horizontal="left"/>
    </xf>
    <xf numFmtId="3" fontId="18" fillId="0" borderId="34" xfId="0" applyNumberFormat="1" applyFont="1" applyBorder="1" applyAlignment="1">
      <alignment/>
    </xf>
    <xf numFmtId="0" fontId="19" fillId="0" borderId="46" xfId="0" applyFont="1" applyBorder="1" applyAlignment="1">
      <alignment horizontal="justify"/>
    </xf>
    <xf numFmtId="0" fontId="38" fillId="0" borderId="0" xfId="56">
      <alignment/>
      <protection/>
    </xf>
    <xf numFmtId="3" fontId="0" fillId="0" borderId="17" xfId="56" applyNumberFormat="1" applyFont="1" applyBorder="1" applyAlignment="1">
      <alignment horizontal="right" vertical="top" wrapText="1"/>
      <protection/>
    </xf>
    <xf numFmtId="3" fontId="37" fillId="0" borderId="17" xfId="56" applyNumberFormat="1" applyFont="1" applyBorder="1" applyAlignment="1">
      <alignment horizontal="right" vertical="top" wrapText="1"/>
      <protection/>
    </xf>
    <xf numFmtId="3" fontId="37" fillId="0" borderId="40" xfId="56" applyNumberFormat="1" applyFont="1" applyBorder="1" applyAlignment="1">
      <alignment horizontal="right" vertical="top" wrapText="1"/>
      <protection/>
    </xf>
    <xf numFmtId="3" fontId="0" fillId="0" borderId="37" xfId="56" applyNumberFormat="1" applyFont="1" applyBorder="1" applyAlignment="1">
      <alignment horizontal="right" vertical="top" wrapText="1"/>
      <protection/>
    </xf>
    <xf numFmtId="3" fontId="0" fillId="0" borderId="16" xfId="56" applyNumberFormat="1" applyFont="1" applyBorder="1" applyAlignment="1">
      <alignment horizontal="right" vertical="top" wrapText="1"/>
      <protection/>
    </xf>
    <xf numFmtId="3" fontId="37" fillId="0" borderId="16" xfId="56" applyNumberFormat="1" applyFont="1" applyBorder="1" applyAlignment="1">
      <alignment horizontal="right" vertical="top" wrapText="1"/>
      <protection/>
    </xf>
    <xf numFmtId="3" fontId="37" fillId="0" borderId="37" xfId="56" applyNumberFormat="1" applyFont="1" applyBorder="1" applyAlignment="1">
      <alignment horizontal="right" vertical="top" wrapText="1"/>
      <protection/>
    </xf>
    <xf numFmtId="3" fontId="37" fillId="0" borderId="29" xfId="56" applyNumberFormat="1" applyFont="1" applyBorder="1" applyAlignment="1">
      <alignment horizontal="right" vertical="top" wrapText="1"/>
      <protection/>
    </xf>
    <xf numFmtId="0" fontId="38" fillId="0" borderId="0" xfId="56" applyBorder="1">
      <alignment/>
      <protection/>
    </xf>
    <xf numFmtId="0" fontId="0" fillId="0" borderId="15" xfId="56" applyFont="1" applyBorder="1" applyAlignment="1">
      <alignment horizontal="left" vertical="top" wrapText="1"/>
      <protection/>
    </xf>
    <xf numFmtId="0" fontId="37" fillId="0" borderId="44" xfId="56" applyFont="1" applyBorder="1" applyAlignment="1">
      <alignment horizontal="left" vertical="top" wrapText="1"/>
      <protection/>
    </xf>
    <xf numFmtId="0" fontId="0" fillId="0" borderId="44" xfId="56" applyFont="1" applyBorder="1" applyAlignment="1">
      <alignment horizontal="left" vertical="top" wrapText="1"/>
      <protection/>
    </xf>
    <xf numFmtId="0" fontId="37" fillId="0" borderId="45" xfId="56" applyFont="1" applyBorder="1" applyAlignment="1">
      <alignment horizontal="left" vertical="top" wrapText="1"/>
      <protection/>
    </xf>
    <xf numFmtId="0" fontId="37" fillId="0" borderId="15" xfId="56" applyFont="1" applyBorder="1" applyAlignment="1">
      <alignment horizontal="left" vertical="top" wrapText="1"/>
      <protection/>
    </xf>
    <xf numFmtId="3" fontId="0" fillId="0" borderId="42" xfId="56" applyNumberFormat="1" applyFont="1" applyBorder="1" applyAlignment="1">
      <alignment horizontal="right" vertical="top" wrapText="1"/>
      <protection/>
    </xf>
    <xf numFmtId="0" fontId="0" fillId="0" borderId="46" xfId="56" applyFont="1" applyBorder="1" applyAlignment="1">
      <alignment horizontal="left" vertical="top" wrapText="1"/>
      <protection/>
    </xf>
    <xf numFmtId="0" fontId="39" fillId="25" borderId="15" xfId="56" applyFont="1" applyFill="1" applyBorder="1" applyAlignment="1">
      <alignment horizontal="center" vertical="top" wrapText="1"/>
      <protection/>
    </xf>
    <xf numFmtId="0" fontId="39" fillId="25" borderId="47" xfId="56" applyFont="1" applyFill="1" applyBorder="1" applyAlignment="1">
      <alignment horizontal="center" vertical="top" wrapText="1"/>
      <protection/>
    </xf>
    <xf numFmtId="0" fontId="39" fillId="25" borderId="34" xfId="56" applyFont="1" applyFill="1" applyBorder="1" applyAlignment="1">
      <alignment horizontal="center" vertical="top" wrapText="1"/>
      <protection/>
    </xf>
    <xf numFmtId="0" fontId="39" fillId="25" borderId="17" xfId="56" applyFont="1" applyFill="1" applyBorder="1" applyAlignment="1">
      <alignment horizontal="center" vertical="top" wrapText="1"/>
      <protection/>
    </xf>
    <xf numFmtId="3" fontId="0" fillId="0" borderId="17" xfId="56" applyNumberFormat="1" applyFont="1" applyBorder="1" applyAlignment="1">
      <alignment horizontal="right" vertical="top" wrapText="1"/>
      <protection/>
    </xf>
    <xf numFmtId="3" fontId="37" fillId="0" borderId="17" xfId="56" applyNumberFormat="1" applyFont="1" applyBorder="1" applyAlignment="1">
      <alignment horizontal="right" vertical="top" wrapText="1"/>
      <protection/>
    </xf>
    <xf numFmtId="3" fontId="37" fillId="0" borderId="40" xfId="56" applyNumberFormat="1" applyFont="1" applyBorder="1" applyAlignment="1">
      <alignment horizontal="right" vertical="top" wrapText="1"/>
      <protection/>
    </xf>
    <xf numFmtId="0" fontId="0" fillId="0" borderId="44" xfId="56" applyFont="1" applyBorder="1" applyAlignment="1">
      <alignment horizontal="left" vertical="top" wrapText="1"/>
      <protection/>
    </xf>
    <xf numFmtId="0" fontId="37" fillId="0" borderId="44" xfId="56" applyFont="1" applyBorder="1" applyAlignment="1">
      <alignment horizontal="left" vertical="top" wrapText="1"/>
      <protection/>
    </xf>
    <xf numFmtId="0" fontId="37" fillId="0" borderId="45" xfId="56" applyFont="1" applyBorder="1" applyAlignment="1">
      <alignment horizontal="left" vertical="top" wrapText="1"/>
      <protection/>
    </xf>
    <xf numFmtId="3" fontId="0" fillId="0" borderId="37" xfId="56" applyNumberFormat="1" applyFont="1" applyBorder="1" applyAlignment="1">
      <alignment horizontal="right" vertical="top" wrapText="1"/>
      <protection/>
    </xf>
    <xf numFmtId="3" fontId="37" fillId="0" borderId="37" xfId="56" applyNumberFormat="1" applyFont="1" applyBorder="1" applyAlignment="1">
      <alignment horizontal="right" vertical="top" wrapText="1"/>
      <protection/>
    </xf>
    <xf numFmtId="3" fontId="37" fillId="0" borderId="29" xfId="56" applyNumberFormat="1" applyFont="1" applyBorder="1" applyAlignment="1">
      <alignment horizontal="right" vertical="top" wrapText="1"/>
      <protection/>
    </xf>
    <xf numFmtId="3" fontId="0" fillId="0" borderId="26" xfId="56" applyNumberFormat="1" applyFont="1" applyBorder="1" applyAlignment="1">
      <alignment horizontal="right" vertical="top" wrapText="1"/>
      <protection/>
    </xf>
    <xf numFmtId="0" fontId="38" fillId="0" borderId="15" xfId="56" applyBorder="1">
      <alignment/>
      <protection/>
    </xf>
    <xf numFmtId="3" fontId="0" fillId="0" borderId="34" xfId="56" applyNumberFormat="1" applyFont="1" applyBorder="1" applyAlignment="1">
      <alignment horizontal="right" vertical="top" wrapText="1"/>
      <protection/>
    </xf>
    <xf numFmtId="0" fontId="39" fillId="25" borderId="0" xfId="56" applyFont="1" applyFill="1" applyBorder="1" applyAlignment="1">
      <alignment horizontal="center" vertical="top" wrapText="1"/>
      <protection/>
    </xf>
    <xf numFmtId="3" fontId="0" fillId="0" borderId="40" xfId="56" applyNumberFormat="1" applyFont="1" applyBorder="1" applyAlignment="1">
      <alignment horizontal="right" vertical="top" wrapText="1"/>
      <protection/>
    </xf>
    <xf numFmtId="0" fontId="0" fillId="0" borderId="45" xfId="56" applyFont="1" applyBorder="1" applyAlignment="1">
      <alignment horizontal="left" vertical="top" wrapText="1"/>
      <protection/>
    </xf>
    <xf numFmtId="3" fontId="0" fillId="0" borderId="29" xfId="56" applyNumberFormat="1" applyFont="1" applyBorder="1" applyAlignment="1">
      <alignment horizontal="right" vertical="top" wrapText="1"/>
      <protection/>
    </xf>
    <xf numFmtId="0" fontId="39" fillId="25" borderId="48" xfId="56" applyFont="1" applyFill="1" applyBorder="1" applyAlignment="1">
      <alignment horizontal="center" vertical="top" wrapText="1"/>
      <protection/>
    </xf>
    <xf numFmtId="3" fontId="37" fillId="0" borderId="36" xfId="56" applyNumberFormat="1" applyFont="1" applyBorder="1" applyAlignment="1">
      <alignment horizontal="right" vertical="top" wrapText="1"/>
      <protection/>
    </xf>
    <xf numFmtId="3" fontId="0" fillId="0" borderId="40" xfId="56" applyNumberFormat="1" applyFont="1" applyBorder="1" applyAlignment="1">
      <alignment horizontal="right" vertical="top" wrapText="1"/>
      <protection/>
    </xf>
    <xf numFmtId="0" fontId="0" fillId="0" borderId="45" xfId="56" applyFont="1" applyBorder="1" applyAlignment="1">
      <alignment horizontal="left" vertical="top" wrapText="1"/>
      <protection/>
    </xf>
    <xf numFmtId="3" fontId="0" fillId="0" borderId="29" xfId="56" applyNumberFormat="1" applyFont="1" applyBorder="1" applyAlignment="1">
      <alignment horizontal="right" vertical="top" wrapText="1"/>
      <protection/>
    </xf>
    <xf numFmtId="0" fontId="39" fillId="25" borderId="49" xfId="56" applyFont="1" applyFill="1" applyBorder="1" applyAlignment="1">
      <alignment horizontal="center" vertical="top" wrapText="1"/>
      <protection/>
    </xf>
    <xf numFmtId="0" fontId="39" fillId="25" borderId="50" xfId="56" applyFont="1" applyFill="1" applyBorder="1" applyAlignment="1">
      <alignment horizontal="center" vertical="top" wrapText="1"/>
      <protection/>
    </xf>
    <xf numFmtId="0" fontId="39" fillId="25" borderId="51" xfId="56" applyFont="1" applyFill="1" applyBorder="1" applyAlignment="1">
      <alignment horizontal="center" vertical="top" wrapText="1"/>
      <protection/>
    </xf>
    <xf numFmtId="3" fontId="37" fillId="0" borderId="52" xfId="56" applyNumberFormat="1" applyFont="1" applyBorder="1" applyAlignment="1">
      <alignment horizontal="right" vertical="top" wrapText="1"/>
      <protection/>
    </xf>
    <xf numFmtId="3" fontId="37" fillId="0" borderId="50" xfId="56" applyNumberFormat="1" applyFont="1" applyBorder="1" applyAlignment="1">
      <alignment horizontal="right" vertical="top" wrapText="1"/>
      <protection/>
    </xf>
    <xf numFmtId="3" fontId="37" fillId="0" borderId="34" xfId="56" applyNumberFormat="1" applyFont="1" applyBorder="1" applyAlignment="1">
      <alignment horizontal="right" vertical="top" wrapText="1"/>
      <protection/>
    </xf>
    <xf numFmtId="3" fontId="37" fillId="0" borderId="26" xfId="56" applyNumberFormat="1" applyFont="1" applyBorder="1" applyAlignment="1">
      <alignment horizontal="right" vertical="top" wrapText="1"/>
      <protection/>
    </xf>
    <xf numFmtId="0" fontId="38" fillId="0" borderId="52" xfId="56" applyBorder="1">
      <alignment/>
      <protection/>
    </xf>
    <xf numFmtId="0" fontId="39" fillId="25" borderId="26" xfId="56" applyFont="1" applyFill="1" applyBorder="1" applyAlignment="1">
      <alignment horizontal="center" vertical="top" wrapText="1"/>
      <protection/>
    </xf>
    <xf numFmtId="0" fontId="20" fillId="0" borderId="4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2" fillId="24" borderId="10" xfId="0" applyFont="1" applyFill="1" applyBorder="1" applyAlignment="1">
      <alignment/>
    </xf>
    <xf numFmtId="0" fontId="22" fillId="24" borderId="53" xfId="0" applyFont="1" applyFill="1" applyBorder="1" applyAlignment="1">
      <alignment/>
    </xf>
    <xf numFmtId="0" fontId="22" fillId="24" borderId="54" xfId="0" applyFont="1" applyFill="1" applyBorder="1" applyAlignment="1">
      <alignment horizontal="left"/>
    </xf>
    <xf numFmtId="0" fontId="22" fillId="24" borderId="5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2" fontId="20" fillId="0" borderId="53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0" fillId="0" borderId="4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9" xfId="57" applyFont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7" applyFont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7" fillId="0" borderId="0" xfId="58" applyFont="1" applyAlignment="1">
      <alignment/>
      <protection/>
    </xf>
    <xf numFmtId="0" fontId="20" fillId="0" borderId="43" xfId="57" applyFont="1" applyBorder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0" fontId="39" fillId="25" borderId="31" xfId="56" applyFont="1" applyFill="1" applyBorder="1" applyAlignment="1">
      <alignment horizontal="center" vertical="top" wrapText="1"/>
      <protection/>
    </xf>
    <xf numFmtId="0" fontId="39" fillId="25" borderId="33" xfId="56" applyFont="1" applyFill="1" applyBorder="1" applyAlignment="1">
      <alignment horizontal="center" vertical="top" wrapText="1"/>
      <protection/>
    </xf>
    <xf numFmtId="0" fontId="39" fillId="25" borderId="60" xfId="56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right" vertical="center"/>
    </xf>
    <xf numFmtId="0" fontId="39" fillId="25" borderId="32" xfId="56" applyFont="1" applyFill="1" applyBorder="1" applyAlignment="1">
      <alignment horizontal="center" vertical="top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Normál_Mkálla ktgvetés 2012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6" width="19.7109375" style="1" customWidth="1"/>
    <col min="7" max="16384" width="9.140625" style="1" customWidth="1"/>
  </cols>
  <sheetData>
    <row r="1" spans="2:4" ht="15.75">
      <c r="B1" s="393"/>
      <c r="C1" s="393"/>
      <c r="D1" s="393"/>
    </row>
    <row r="2" spans="3:6" ht="15.75">
      <c r="C2" s="285"/>
      <c r="D2" s="393" t="s">
        <v>417</v>
      </c>
      <c r="E2" s="393"/>
      <c r="F2" s="393"/>
    </row>
    <row r="3" spans="1:7" ht="30.75" customHeight="1">
      <c r="A3" s="402"/>
      <c r="B3" s="402"/>
      <c r="C3" s="402"/>
      <c r="D3" s="69"/>
      <c r="E3" s="69"/>
      <c r="F3" s="69"/>
      <c r="G3" s="69"/>
    </row>
    <row r="4" spans="1:6" ht="30" customHeight="1">
      <c r="A4" s="392" t="s">
        <v>176</v>
      </c>
      <c r="B4" s="392"/>
      <c r="C4" s="392"/>
      <c r="D4" s="392"/>
      <c r="E4" s="392"/>
      <c r="F4" s="392"/>
    </row>
    <row r="5" spans="1:6" ht="30" customHeight="1">
      <c r="A5" s="392" t="s">
        <v>260</v>
      </c>
      <c r="B5" s="392"/>
      <c r="C5" s="392"/>
      <c r="D5" s="392"/>
      <c r="E5" s="392"/>
      <c r="F5" s="392"/>
    </row>
    <row r="6" spans="1:3" ht="30" customHeight="1" thickBot="1">
      <c r="A6" s="70"/>
      <c r="B6" s="70"/>
      <c r="C6" s="70"/>
    </row>
    <row r="7" spans="1:6" s="71" customFormat="1" ht="15.75" customHeight="1">
      <c r="A7" s="398" t="s">
        <v>147</v>
      </c>
      <c r="B7" s="399"/>
      <c r="C7" s="403" t="s">
        <v>209</v>
      </c>
      <c r="D7" s="403" t="s">
        <v>263</v>
      </c>
      <c r="E7" s="405" t="s">
        <v>270</v>
      </c>
      <c r="F7" s="390" t="s">
        <v>277</v>
      </c>
    </row>
    <row r="8" spans="1:6" ht="34.5" customHeight="1" thickBot="1">
      <c r="A8" s="400"/>
      <c r="B8" s="401"/>
      <c r="C8" s="404"/>
      <c r="D8" s="404"/>
      <c r="E8" s="406"/>
      <c r="F8" s="391"/>
    </row>
    <row r="9" spans="1:6" ht="34.5" customHeight="1">
      <c r="A9" s="394" t="s">
        <v>148</v>
      </c>
      <c r="B9" s="395"/>
      <c r="C9" s="278">
        <f>SUM(C10:C13)</f>
        <v>27338970</v>
      </c>
      <c r="D9" s="278">
        <f>SUM(D10:D13)</f>
        <v>41615266</v>
      </c>
      <c r="E9" s="278">
        <f>SUM(E10:E13)</f>
        <v>35906901</v>
      </c>
      <c r="F9" s="328">
        <f>E9/D9*100</f>
        <v>86.28300249240267</v>
      </c>
    </row>
    <row r="10" spans="1:6" ht="15.75">
      <c r="A10" s="175" t="s">
        <v>74</v>
      </c>
      <c r="B10" s="107" t="s">
        <v>75</v>
      </c>
      <c r="C10" s="279">
        <f>SUM('3. bevétel jogcím'!G9)</f>
        <v>9588970</v>
      </c>
      <c r="D10" s="279">
        <f>SUM('3. bevétel jogcím'!H9)</f>
        <v>16629266</v>
      </c>
      <c r="E10" s="279">
        <f>SUM('3. bevétel jogcím'!I9)</f>
        <v>14936709</v>
      </c>
      <c r="F10" s="321">
        <f aca="true" t="shared" si="0" ref="F10:F35">E10/D10*100</f>
        <v>89.821817751908</v>
      </c>
    </row>
    <row r="11" spans="1:6" ht="15.75">
      <c r="A11" s="175" t="s">
        <v>84</v>
      </c>
      <c r="B11" s="107" t="s">
        <v>83</v>
      </c>
      <c r="C11" s="279">
        <f>SUM('3. bevétel jogcím'!G14)</f>
        <v>14215000</v>
      </c>
      <c r="D11" s="279">
        <f>SUM('3. bevétel jogcím'!H14)</f>
        <v>19380000</v>
      </c>
      <c r="E11" s="279">
        <f>SUM('3. bevétel jogcím'!I14)</f>
        <v>15974285</v>
      </c>
      <c r="F11" s="321">
        <f t="shared" si="0"/>
        <v>82.4266511867905</v>
      </c>
    </row>
    <row r="12" spans="1:6" ht="15.75">
      <c r="A12" s="175" t="s">
        <v>98</v>
      </c>
      <c r="B12" s="107" t="s">
        <v>99</v>
      </c>
      <c r="C12" s="279">
        <f>SUM('3. bevétel jogcím'!G17)</f>
        <v>3535000</v>
      </c>
      <c r="D12" s="279">
        <f>SUM('3. bevétel jogcím'!H17)</f>
        <v>4872000</v>
      </c>
      <c r="E12" s="279">
        <f>SUM('3. bevétel jogcím'!I17)</f>
        <v>4262807</v>
      </c>
      <c r="F12" s="321">
        <f t="shared" si="0"/>
        <v>87.49603858784893</v>
      </c>
    </row>
    <row r="13" spans="1:6" ht="15.75">
      <c r="A13" s="175" t="s">
        <v>108</v>
      </c>
      <c r="B13" s="107" t="s">
        <v>109</v>
      </c>
      <c r="C13" s="279">
        <f>SUM('3. bevétel jogcím'!G26)</f>
        <v>0</v>
      </c>
      <c r="D13" s="279">
        <f>SUM('3. bevétel jogcím'!H26)</f>
        <v>734000</v>
      </c>
      <c r="E13" s="279">
        <f>SUM('3. bevétel jogcím'!I26)</f>
        <v>733100</v>
      </c>
      <c r="F13" s="321">
        <f t="shared" si="0"/>
        <v>99.87738419618528</v>
      </c>
    </row>
    <row r="14" spans="1:6" ht="30" customHeight="1">
      <c r="A14" s="158" t="s">
        <v>149</v>
      </c>
      <c r="B14" s="194"/>
      <c r="C14" s="280">
        <f>SUM(C15:C17)</f>
        <v>0</v>
      </c>
      <c r="D14" s="280">
        <f>SUM(D15:D17)</f>
        <v>1500000</v>
      </c>
      <c r="E14" s="280">
        <f>SUM(E15:E17)</f>
        <v>1500000</v>
      </c>
      <c r="F14" s="327">
        <f t="shared" si="0"/>
        <v>100</v>
      </c>
    </row>
    <row r="15" spans="1:6" ht="15.75">
      <c r="A15" s="175" t="s">
        <v>159</v>
      </c>
      <c r="B15" s="75" t="s">
        <v>160</v>
      </c>
      <c r="C15" s="279">
        <f>SUM('3. bevétel jogcím'!G12)</f>
        <v>0</v>
      </c>
      <c r="D15" s="279">
        <f>SUM('3. bevétel jogcím'!H12)</f>
        <v>0</v>
      </c>
      <c r="E15" s="279">
        <f>SUM('3. bevétel jogcím'!I12)</f>
        <v>0</v>
      </c>
      <c r="F15" s="321">
        <v>0</v>
      </c>
    </row>
    <row r="16" spans="1:8" ht="15.75" customHeight="1">
      <c r="A16" s="175" t="s">
        <v>104</v>
      </c>
      <c r="B16" s="107" t="s">
        <v>105</v>
      </c>
      <c r="C16" s="281">
        <f>SUM('3. bevétel jogcím'!G24)</f>
        <v>0</v>
      </c>
      <c r="D16" s="281">
        <f>SUM('3. bevétel jogcím'!H24)</f>
        <v>1500000</v>
      </c>
      <c r="E16" s="281">
        <f>SUM('3. bevétel jogcím'!I24)</f>
        <v>1500000</v>
      </c>
      <c r="F16" s="321">
        <f t="shared" si="0"/>
        <v>100</v>
      </c>
      <c r="H16" s="3"/>
    </row>
    <row r="17" spans="1:6" ht="15.75" customHeight="1">
      <c r="A17" s="175" t="s">
        <v>111</v>
      </c>
      <c r="B17" s="107" t="s">
        <v>161</v>
      </c>
      <c r="C17" s="281">
        <f>SUM('3. bevétel jogcím'!G28)</f>
        <v>0</v>
      </c>
      <c r="D17" s="281">
        <f>SUM('3. bevétel jogcím'!H28)</f>
        <v>0</v>
      </c>
      <c r="E17" s="281">
        <f>SUM('3. bevétel jogcím'!I28)</f>
        <v>0</v>
      </c>
      <c r="F17" s="321">
        <v>0</v>
      </c>
    </row>
    <row r="18" spans="1:6" ht="15.75" customHeight="1">
      <c r="A18" s="176"/>
      <c r="B18" s="107"/>
      <c r="C18" s="281"/>
      <c r="D18" s="322"/>
      <c r="E18" s="322"/>
      <c r="F18" s="321"/>
    </row>
    <row r="19" spans="1:6" ht="15.75" customHeight="1">
      <c r="A19" s="158" t="s">
        <v>114</v>
      </c>
      <c r="B19" s="161"/>
      <c r="C19" s="280">
        <f>SUM(C20)</f>
        <v>6208030</v>
      </c>
      <c r="D19" s="280">
        <f>SUM(D20)</f>
        <v>19505400</v>
      </c>
      <c r="E19" s="280">
        <f>SUM(E20)</f>
        <v>16119193</v>
      </c>
      <c r="F19" s="327">
        <f t="shared" si="0"/>
        <v>82.63964338080737</v>
      </c>
    </row>
    <row r="20" spans="1:6" ht="15.75" customHeight="1">
      <c r="A20" s="175" t="s">
        <v>113</v>
      </c>
      <c r="B20" s="107" t="s">
        <v>114</v>
      </c>
      <c r="C20" s="281">
        <f>SUM('3. bevétel jogcím'!G30)</f>
        <v>6208030</v>
      </c>
      <c r="D20" s="281">
        <f>SUM('3. bevétel jogcím'!H30)</f>
        <v>19505400</v>
      </c>
      <c r="E20" s="323">
        <f>SUM('3. bevétel jogcím'!I30)</f>
        <v>16119193</v>
      </c>
      <c r="F20" s="321">
        <f t="shared" si="0"/>
        <v>82.63964338080737</v>
      </c>
    </row>
    <row r="21" spans="1:6" ht="30" customHeight="1">
      <c r="A21" s="177" t="s">
        <v>150</v>
      </c>
      <c r="B21" s="74"/>
      <c r="C21" s="282">
        <f>SUM(C9+C14+C19)</f>
        <v>33547000</v>
      </c>
      <c r="D21" s="282">
        <f>SUM(D9+D14+D19)</f>
        <v>62620666</v>
      </c>
      <c r="E21" s="282">
        <f>SUM(E9+E14+E19)</f>
        <v>53526094</v>
      </c>
      <c r="F21" s="324">
        <f t="shared" si="0"/>
        <v>85.47672424946742</v>
      </c>
    </row>
    <row r="22" spans="1:6" ht="30" customHeight="1">
      <c r="A22" s="396" t="s">
        <v>151</v>
      </c>
      <c r="B22" s="397"/>
      <c r="C22" s="283">
        <f>SUM(C23:C27)</f>
        <v>30506000</v>
      </c>
      <c r="D22" s="283">
        <f>SUM(D23:D27)</f>
        <v>44557296</v>
      </c>
      <c r="E22" s="283">
        <f>SUM(E23:E27)</f>
        <v>36395658</v>
      </c>
      <c r="F22" s="327">
        <f t="shared" si="0"/>
        <v>81.68282473873639</v>
      </c>
    </row>
    <row r="23" spans="1:6" ht="15.75">
      <c r="A23" s="175" t="s">
        <v>19</v>
      </c>
      <c r="B23" s="110" t="s">
        <v>152</v>
      </c>
      <c r="C23" s="279">
        <f>SUM('5.kiadás'!G201+'5.kiadás'!G174+'5.kiadás'!G64+'5.kiadás'!G12)</f>
        <v>13096000</v>
      </c>
      <c r="D23" s="279">
        <f>SUM('5.kiadás'!H201+'5.kiadás'!H174+'5.kiadás'!H64+'5.kiadás'!H12)</f>
        <v>17034000</v>
      </c>
      <c r="E23" s="279">
        <f>SUM('5.kiadás'!I201+'5.kiadás'!I174+'5.kiadás'!I64+'5.kiadás'!I12)</f>
        <v>12223418</v>
      </c>
      <c r="F23" s="321">
        <f t="shared" si="0"/>
        <v>71.75894094164612</v>
      </c>
    </row>
    <row r="24" spans="1:6" ht="15.75">
      <c r="A24" s="175" t="s">
        <v>26</v>
      </c>
      <c r="B24" s="75" t="s">
        <v>155</v>
      </c>
      <c r="C24" s="279">
        <f>SUM('5.kiadás'!G16+'5.kiadás'!G76+'5.kiadás'!G178+'5.kiadás'!G207)</f>
        <v>2423000</v>
      </c>
      <c r="D24" s="279">
        <f>SUM('5.kiadás'!H16+'5.kiadás'!H76+'5.kiadás'!H178+'5.kiadás'!H207)</f>
        <v>4198000</v>
      </c>
      <c r="E24" s="279">
        <f>SUM('5.kiadás'!I16+'5.kiadás'!I76+'5.kiadás'!I178+'5.kiadás'!I207)</f>
        <v>2270276</v>
      </c>
      <c r="F24" s="321">
        <f t="shared" si="0"/>
        <v>54.07994282991901</v>
      </c>
    </row>
    <row r="25" spans="1:6" ht="15.75">
      <c r="A25" s="175" t="s">
        <v>28</v>
      </c>
      <c r="B25" s="107" t="s">
        <v>29</v>
      </c>
      <c r="C25" s="279">
        <f>SUM('5.kiadás'!G180+'5.kiadás'!G159+'5.kiadás'!G133+'5.kiadás'!G115+'5.kiadás'!G107+'5.kiadás'!G97+'5.kiadás'!G89+'5.kiadás'!G78+'5.kiadás'!G49+'5.kiadás'!G18)</f>
        <v>12021000</v>
      </c>
      <c r="D25" s="279">
        <f>SUM('5.kiadás'!H180+'5.kiadás'!H159+'5.kiadás'!H133+'5.kiadás'!H115+'5.kiadás'!H107+'5.kiadás'!H97+'5.kiadás'!H89+'5.kiadás'!H78+'5.kiadás'!H49+'5.kiadás'!H18)</f>
        <v>14430694</v>
      </c>
      <c r="E25" s="279">
        <f>SUM('5.kiadás'!I180+'5.kiadás'!I159+'5.kiadás'!I133+'5.kiadás'!I115+'5.kiadás'!I107+'5.kiadás'!I97+'5.kiadás'!I89+'5.kiadás'!I78+'5.kiadás'!I49+'5.kiadás'!I18)</f>
        <v>13994138</v>
      </c>
      <c r="F25" s="321">
        <f t="shared" si="0"/>
        <v>96.97480938893167</v>
      </c>
    </row>
    <row r="26" spans="1:6" ht="15.75">
      <c r="A26" s="175" t="s">
        <v>54</v>
      </c>
      <c r="B26" s="110" t="s">
        <v>156</v>
      </c>
      <c r="C26" s="279">
        <f>SUM('5.kiadás'!G143+'5.kiadás'!G150)</f>
        <v>635000</v>
      </c>
      <c r="D26" s="279">
        <f>SUM('5.kiadás'!H143+'5.kiadás'!H150)</f>
        <v>635000</v>
      </c>
      <c r="E26" s="279">
        <f>SUM('5.kiadás'!I143+'5.kiadás'!I150)</f>
        <v>486000</v>
      </c>
      <c r="F26" s="321">
        <f t="shared" si="0"/>
        <v>76.53543307086615</v>
      </c>
    </row>
    <row r="27" spans="1:6" ht="15.75">
      <c r="A27" s="175" t="s">
        <v>60</v>
      </c>
      <c r="B27" s="110" t="s">
        <v>61</v>
      </c>
      <c r="C27" s="279">
        <f>SUM('5.kiadás'!G216+'5.kiadás'!G211+'5.kiadás'!G155+'5.kiadás'!G145+'5.kiadás'!G128+'5.kiadás'!G123+'5.kiadás'!G33)</f>
        <v>2331000</v>
      </c>
      <c r="D27" s="279">
        <f>SUM('5.kiadás'!H216+'5.kiadás'!H211+'5.kiadás'!H155+'5.kiadás'!H145+'5.kiadás'!H128+'5.kiadás'!H123+'5.kiadás'!H33+'5.kiadás'!H57)</f>
        <v>8259602</v>
      </c>
      <c r="E27" s="279">
        <f>SUM('5.kiadás'!I216+'5.kiadás'!I211+'5.kiadás'!I155+'5.kiadás'!I145+'5.kiadás'!I128+'5.kiadás'!I123+'5.kiadás'!I33+'5.kiadás'!I57)</f>
        <v>7421826</v>
      </c>
      <c r="F27" s="321">
        <f t="shared" si="0"/>
        <v>89.85694468086962</v>
      </c>
    </row>
    <row r="28" spans="1:6" ht="30" customHeight="1">
      <c r="A28" s="195" t="s">
        <v>153</v>
      </c>
      <c r="B28" s="196"/>
      <c r="C28" s="280">
        <f>SUM(C29:C31)</f>
        <v>1541000</v>
      </c>
      <c r="D28" s="280">
        <f>SUM(D29:D31)</f>
        <v>1541000</v>
      </c>
      <c r="E28" s="280">
        <f>SUM(E29:E31)</f>
        <v>1000000</v>
      </c>
      <c r="F28" s="327">
        <f t="shared" si="0"/>
        <v>64.89292667099285</v>
      </c>
    </row>
    <row r="29" spans="1:6" ht="15.75">
      <c r="A29" s="178" t="s">
        <v>67</v>
      </c>
      <c r="B29" s="110" t="s">
        <v>68</v>
      </c>
      <c r="C29" s="281">
        <f>SUM('5.kiadás'!G43)</f>
        <v>1000000</v>
      </c>
      <c r="D29" s="281">
        <f>SUM('5.kiadás'!H43)</f>
        <v>1000000</v>
      </c>
      <c r="E29" s="281">
        <f>SUM('5.kiadás'!I43)</f>
        <v>1000000</v>
      </c>
      <c r="F29" s="321">
        <f t="shared" si="0"/>
        <v>100</v>
      </c>
    </row>
    <row r="30" spans="1:6" ht="15.75">
      <c r="A30" s="178" t="s">
        <v>70</v>
      </c>
      <c r="B30" s="110" t="s">
        <v>71</v>
      </c>
      <c r="C30" s="281">
        <f>SUM('5.kiadás'!G195)</f>
        <v>541000</v>
      </c>
      <c r="D30" s="281">
        <f>SUM('5.kiadás'!H195)</f>
        <v>541000</v>
      </c>
      <c r="E30" s="281">
        <f>SUM('5.kiadás'!I195)</f>
        <v>0</v>
      </c>
      <c r="F30" s="321">
        <f t="shared" si="0"/>
        <v>0</v>
      </c>
    </row>
    <row r="31" spans="1:8" ht="15.75">
      <c r="A31" s="175" t="s">
        <v>73</v>
      </c>
      <c r="B31" s="75" t="s">
        <v>72</v>
      </c>
      <c r="C31" s="281">
        <v>0</v>
      </c>
      <c r="D31" s="281">
        <v>0</v>
      </c>
      <c r="E31" s="281">
        <v>0</v>
      </c>
      <c r="F31" s="325">
        <v>0</v>
      </c>
      <c r="H31" s="3"/>
    </row>
    <row r="32" spans="1:6" ht="15.75">
      <c r="A32" s="175"/>
      <c r="B32" s="75"/>
      <c r="C32" s="281"/>
      <c r="D32" s="322"/>
      <c r="E32" s="322"/>
      <c r="F32" s="321"/>
    </row>
    <row r="33" spans="1:6" ht="15.75">
      <c r="A33" s="158" t="s">
        <v>157</v>
      </c>
      <c r="B33" s="197"/>
      <c r="C33" s="280">
        <f>SUM(C34)</f>
        <v>1500000</v>
      </c>
      <c r="D33" s="280">
        <f>SUM(D34)</f>
        <v>16522370</v>
      </c>
      <c r="E33" s="280">
        <f>SUM(E34)</f>
        <v>11197000</v>
      </c>
      <c r="F33" s="327">
        <f t="shared" si="0"/>
        <v>67.76872809409303</v>
      </c>
    </row>
    <row r="34" spans="1:6" ht="15.75">
      <c r="A34" s="175" t="s">
        <v>158</v>
      </c>
      <c r="B34" s="75" t="s">
        <v>157</v>
      </c>
      <c r="C34" s="281">
        <f>SUM('5.kiadás'!G60+'5.kiadás'!G221)</f>
        <v>1500000</v>
      </c>
      <c r="D34" s="281">
        <f>SUM('5.kiadás'!H60+'5.kiadás'!H221)</f>
        <v>16522370</v>
      </c>
      <c r="E34" s="281">
        <f>SUM('5.kiadás'!I60+'5.kiadás'!I221)</f>
        <v>11197000</v>
      </c>
      <c r="F34" s="321">
        <f t="shared" si="0"/>
        <v>67.76872809409303</v>
      </c>
    </row>
    <row r="35" spans="1:6" ht="30" customHeight="1" thickBot="1">
      <c r="A35" s="179" t="s">
        <v>154</v>
      </c>
      <c r="B35" s="180"/>
      <c r="C35" s="284">
        <f>SUM(C22+C28+C33)</f>
        <v>33547000</v>
      </c>
      <c r="D35" s="284">
        <f>SUM(D22+D28+D33)</f>
        <v>62620666</v>
      </c>
      <c r="E35" s="284">
        <f>SUM(E22+E28+E33)</f>
        <v>48592658</v>
      </c>
      <c r="F35" s="326">
        <f t="shared" si="0"/>
        <v>77.59843691218487</v>
      </c>
    </row>
    <row r="36" ht="30" customHeight="1"/>
  </sheetData>
  <sheetProtection/>
  <mergeCells count="12">
    <mergeCell ref="A22:B22"/>
    <mergeCell ref="A7:B8"/>
    <mergeCell ref="A3:C3"/>
    <mergeCell ref="C7:C8"/>
    <mergeCell ref="D7:D8"/>
    <mergeCell ref="E7:E8"/>
    <mergeCell ref="F7:F8"/>
    <mergeCell ref="A4:F4"/>
    <mergeCell ref="A5:F5"/>
    <mergeCell ref="B1:D1"/>
    <mergeCell ref="A9:B9"/>
    <mergeCell ref="D2:F2"/>
  </mergeCells>
  <printOptions gridLines="1" headings="1"/>
  <pageMargins left="0.75" right="0.75" top="1" bottom="1" header="0.5" footer="0.5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0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41.00390625" style="339" customWidth="1"/>
    <col min="2" max="3" width="32.8515625" style="339" customWidth="1"/>
    <col min="4" max="16384" width="9.140625" style="339" customWidth="1"/>
  </cols>
  <sheetData>
    <row r="1" ht="28.5" customHeight="1"/>
    <row r="2" spans="2:3" ht="25.5" customHeight="1" thickBot="1">
      <c r="B2" s="459" t="s">
        <v>426</v>
      </c>
      <c r="C2" s="459"/>
    </row>
    <row r="3" spans="1:3" ht="24" customHeight="1">
      <c r="A3" s="456" t="s">
        <v>295</v>
      </c>
      <c r="B3" s="457"/>
      <c r="C3" s="458"/>
    </row>
    <row r="4" spans="1:3" ht="15.75">
      <c r="A4" s="356" t="s">
        <v>147</v>
      </c>
      <c r="B4" s="358" t="s">
        <v>296</v>
      </c>
      <c r="C4" s="359" t="s">
        <v>297</v>
      </c>
    </row>
    <row r="5" spans="1:3" ht="25.5" customHeight="1">
      <c r="A5" s="349" t="s">
        <v>298</v>
      </c>
      <c r="B5" s="343">
        <v>0</v>
      </c>
      <c r="C5" s="340">
        <v>761315</v>
      </c>
    </row>
    <row r="6" spans="1:3" ht="25.5" customHeight="1">
      <c r="A6" s="350" t="s">
        <v>299</v>
      </c>
      <c r="B6" s="345">
        <v>0</v>
      </c>
      <c r="C6" s="341">
        <v>761315</v>
      </c>
    </row>
    <row r="7" spans="1:3" ht="25.5" customHeight="1">
      <c r="A7" s="351" t="s">
        <v>300</v>
      </c>
      <c r="B7" s="343">
        <v>453982516</v>
      </c>
      <c r="C7" s="340">
        <v>578498354</v>
      </c>
    </row>
    <row r="8" spans="1:5" ht="25.5" customHeight="1">
      <c r="A8" s="351" t="s">
        <v>301</v>
      </c>
      <c r="B8" s="344">
        <v>4390460</v>
      </c>
      <c r="C8" s="340">
        <v>2859311</v>
      </c>
      <c r="E8" s="348"/>
    </row>
    <row r="9" spans="1:3" ht="25.5" customHeight="1">
      <c r="A9" s="350" t="s">
        <v>302</v>
      </c>
      <c r="B9" s="345">
        <v>458372976</v>
      </c>
      <c r="C9" s="341">
        <v>581357665</v>
      </c>
    </row>
    <row r="10" spans="1:3" ht="25.5" customHeight="1">
      <c r="A10" s="351" t="s">
        <v>303</v>
      </c>
      <c r="B10" s="344">
        <v>10000</v>
      </c>
      <c r="C10" s="340">
        <v>10000</v>
      </c>
    </row>
    <row r="11" spans="1:3" ht="25.5" customHeight="1">
      <c r="A11" s="351" t="s">
        <v>304</v>
      </c>
      <c r="B11" s="344">
        <v>10000</v>
      </c>
      <c r="C11" s="340">
        <v>10000</v>
      </c>
    </row>
    <row r="12" spans="1:3" ht="25.5" customHeight="1">
      <c r="A12" s="350" t="s">
        <v>305</v>
      </c>
      <c r="B12" s="345">
        <v>10000</v>
      </c>
      <c r="C12" s="341">
        <v>10000</v>
      </c>
    </row>
    <row r="13" spans="1:3" ht="25.5" customHeight="1">
      <c r="A13" s="351" t="s">
        <v>306</v>
      </c>
      <c r="B13" s="344">
        <v>137963501</v>
      </c>
      <c r="C13" s="340">
        <v>0</v>
      </c>
    </row>
    <row r="14" spans="1:3" ht="25.5" customHeight="1">
      <c r="A14" s="351" t="s">
        <v>307</v>
      </c>
      <c r="B14" s="344">
        <v>137963501</v>
      </c>
      <c r="C14" s="340">
        <v>0</v>
      </c>
    </row>
    <row r="15" spans="1:3" ht="25.5" customHeight="1">
      <c r="A15" s="350" t="s">
        <v>308</v>
      </c>
      <c r="B15" s="345">
        <v>137963501</v>
      </c>
      <c r="C15" s="341">
        <v>0</v>
      </c>
    </row>
    <row r="16" spans="1:3" ht="25.5" customHeight="1">
      <c r="A16" s="350" t="s">
        <v>309</v>
      </c>
      <c r="B16" s="345">
        <v>596346477</v>
      </c>
      <c r="C16" s="341">
        <v>582128980</v>
      </c>
    </row>
    <row r="17" spans="1:3" ht="25.5" customHeight="1">
      <c r="A17" s="351" t="s">
        <v>310</v>
      </c>
      <c r="B17" s="344">
        <v>559180</v>
      </c>
      <c r="C17" s="340">
        <v>350105</v>
      </c>
    </row>
    <row r="18" spans="1:3" ht="25.5" customHeight="1">
      <c r="A18" s="350" t="s">
        <v>311</v>
      </c>
      <c r="B18" s="345">
        <v>559180</v>
      </c>
      <c r="C18" s="341">
        <v>350105</v>
      </c>
    </row>
    <row r="19" spans="1:3" ht="25.5" customHeight="1">
      <c r="A19" s="351" t="s">
        <v>312</v>
      </c>
      <c r="B19" s="344">
        <v>5269290</v>
      </c>
      <c r="C19" s="340">
        <v>5565808</v>
      </c>
    </row>
    <row r="20" spans="1:3" ht="25.5" customHeight="1">
      <c r="A20" s="350" t="s">
        <v>313</v>
      </c>
      <c r="B20" s="346">
        <v>5269290</v>
      </c>
      <c r="C20" s="341">
        <v>5565808</v>
      </c>
    </row>
    <row r="21" spans="1:3" ht="25.5" customHeight="1">
      <c r="A21" s="350" t="s">
        <v>314</v>
      </c>
      <c r="B21" s="346">
        <v>5828470</v>
      </c>
      <c r="C21" s="341">
        <v>5915913</v>
      </c>
    </row>
    <row r="22" spans="1:3" ht="25.5" customHeight="1">
      <c r="A22" s="351" t="s">
        <v>315</v>
      </c>
      <c r="B22" s="343">
        <v>3521958</v>
      </c>
      <c r="C22" s="340">
        <v>4319561</v>
      </c>
    </row>
    <row r="23" spans="1:3" ht="25.5" customHeight="1">
      <c r="A23" s="351" t="s">
        <v>316</v>
      </c>
      <c r="B23" s="343">
        <v>3521958</v>
      </c>
      <c r="C23" s="340">
        <v>1285582</v>
      </c>
    </row>
    <row r="24" spans="1:3" ht="25.5" customHeight="1">
      <c r="A24" s="351" t="s">
        <v>317</v>
      </c>
      <c r="B24" s="343">
        <v>0</v>
      </c>
      <c r="C24" s="340">
        <v>2897223</v>
      </c>
    </row>
    <row r="25" spans="1:3" ht="25.5" customHeight="1">
      <c r="A25" s="351" t="s">
        <v>318</v>
      </c>
      <c r="B25" s="343">
        <v>0</v>
      </c>
      <c r="C25" s="340">
        <v>136756</v>
      </c>
    </row>
    <row r="26" spans="1:3" ht="25.5" customHeight="1">
      <c r="A26" s="351" t="s">
        <v>319</v>
      </c>
      <c r="B26" s="343">
        <v>721065</v>
      </c>
      <c r="C26" s="340">
        <v>1250441</v>
      </c>
    </row>
    <row r="27" spans="1:3" ht="25.5" customHeight="1">
      <c r="A27" s="351" t="s">
        <v>320</v>
      </c>
      <c r="B27" s="343">
        <v>659505</v>
      </c>
      <c r="C27" s="340">
        <v>763837</v>
      </c>
    </row>
    <row r="28" spans="1:3" ht="25.5" customHeight="1">
      <c r="A28" s="351" t="s">
        <v>321</v>
      </c>
      <c r="B28" s="343">
        <v>61560</v>
      </c>
      <c r="C28" s="340">
        <v>486600</v>
      </c>
    </row>
    <row r="29" spans="1:3" ht="25.5" customHeight="1">
      <c r="A29" s="351" t="s">
        <v>322</v>
      </c>
      <c r="B29" s="343">
        <v>0</v>
      </c>
      <c r="C29" s="340">
        <v>4</v>
      </c>
    </row>
    <row r="30" spans="1:3" ht="25.5" customHeight="1">
      <c r="A30" s="350" t="s">
        <v>323</v>
      </c>
      <c r="B30" s="346">
        <v>4243023</v>
      </c>
      <c r="C30" s="341">
        <v>5570002</v>
      </c>
    </row>
    <row r="31" spans="1:3" ht="25.5" customHeight="1">
      <c r="A31" s="351" t="s">
        <v>324</v>
      </c>
      <c r="B31" s="343">
        <v>20000</v>
      </c>
      <c r="C31" s="340">
        <v>20000</v>
      </c>
    </row>
    <row r="32" spans="1:3" ht="25.5" customHeight="1">
      <c r="A32" s="350" t="s">
        <v>325</v>
      </c>
      <c r="B32" s="345">
        <v>20000</v>
      </c>
      <c r="C32" s="341">
        <v>20000</v>
      </c>
    </row>
    <row r="33" spans="1:3" ht="25.5" customHeight="1">
      <c r="A33" s="350" t="s">
        <v>326</v>
      </c>
      <c r="B33" s="345">
        <v>4263023</v>
      </c>
      <c r="C33" s="341">
        <v>5590002</v>
      </c>
    </row>
    <row r="34" spans="1:3" ht="25.5" customHeight="1">
      <c r="A34" s="350" t="s">
        <v>327</v>
      </c>
      <c r="B34" s="345">
        <v>606437970</v>
      </c>
      <c r="C34" s="341">
        <v>593634895</v>
      </c>
    </row>
    <row r="35" spans="1:3" ht="25.5" customHeight="1">
      <c r="A35" s="351" t="s">
        <v>328</v>
      </c>
      <c r="B35" s="344">
        <v>686083928</v>
      </c>
      <c r="C35" s="340">
        <v>686083928</v>
      </c>
    </row>
    <row r="36" spans="1:3" ht="25.5" customHeight="1">
      <c r="A36" s="351" t="s">
        <v>329</v>
      </c>
      <c r="B36" s="344">
        <v>-5519388</v>
      </c>
      <c r="C36" s="340">
        <v>-5519388</v>
      </c>
    </row>
    <row r="37" spans="1:3" ht="25.5" customHeight="1">
      <c r="A37" s="351" t="s">
        <v>330</v>
      </c>
      <c r="B37" s="344">
        <v>5301485</v>
      </c>
      <c r="C37" s="340">
        <v>5301485</v>
      </c>
    </row>
    <row r="38" spans="1:3" ht="25.5" customHeight="1">
      <c r="A38" s="351" t="s">
        <v>331</v>
      </c>
      <c r="B38" s="344">
        <v>-62107229</v>
      </c>
      <c r="C38" s="340">
        <v>-81108842</v>
      </c>
    </row>
    <row r="39" spans="1:3" ht="25.5" customHeight="1">
      <c r="A39" s="351" t="s">
        <v>332</v>
      </c>
      <c r="B39" s="344">
        <v>-19001613</v>
      </c>
      <c r="C39" s="340">
        <v>-11592209</v>
      </c>
    </row>
    <row r="40" spans="1:3" ht="25.5" customHeight="1">
      <c r="A40" s="350" t="s">
        <v>333</v>
      </c>
      <c r="B40" s="345">
        <v>604757183</v>
      </c>
      <c r="C40" s="341">
        <v>593164974</v>
      </c>
    </row>
    <row r="41" spans="1:3" ht="25.5" customHeight="1">
      <c r="A41" s="351" t="s">
        <v>334</v>
      </c>
      <c r="B41" s="344">
        <v>1287068</v>
      </c>
      <c r="C41" s="340">
        <v>2</v>
      </c>
    </row>
    <row r="42" spans="1:3" ht="25.5" customHeight="1">
      <c r="A42" s="350" t="s">
        <v>335</v>
      </c>
      <c r="B42" s="346">
        <v>1287068</v>
      </c>
      <c r="C42" s="341">
        <v>2</v>
      </c>
    </row>
    <row r="43" spans="1:3" ht="25.5" customHeight="1">
      <c r="A43" s="351" t="s">
        <v>336</v>
      </c>
      <c r="B43" s="343">
        <v>290454</v>
      </c>
      <c r="C43" s="340">
        <v>404617</v>
      </c>
    </row>
    <row r="44" spans="1:3" ht="25.5" customHeight="1">
      <c r="A44" s="351" t="s">
        <v>337</v>
      </c>
      <c r="B44" s="343">
        <v>290454</v>
      </c>
      <c r="C44" s="340">
        <v>404617</v>
      </c>
    </row>
    <row r="45" spans="1:3" ht="25.5" customHeight="1">
      <c r="A45" s="350" t="s">
        <v>338</v>
      </c>
      <c r="B45" s="346">
        <v>290454</v>
      </c>
      <c r="C45" s="341">
        <v>404617</v>
      </c>
    </row>
    <row r="46" spans="1:3" ht="25.5" customHeight="1">
      <c r="A46" s="351" t="s">
        <v>339</v>
      </c>
      <c r="B46" s="343">
        <v>0</v>
      </c>
      <c r="C46" s="340">
        <v>23522</v>
      </c>
    </row>
    <row r="47" spans="1:3" ht="25.5" customHeight="1">
      <c r="A47" s="351" t="s">
        <v>340</v>
      </c>
      <c r="B47" s="343">
        <v>103265</v>
      </c>
      <c r="C47" s="340">
        <v>41780</v>
      </c>
    </row>
    <row r="48" spans="1:3" ht="25.5" customHeight="1">
      <c r="A48" s="350" t="s">
        <v>341</v>
      </c>
      <c r="B48" s="346">
        <v>103265</v>
      </c>
      <c r="C48" s="341">
        <v>65302</v>
      </c>
    </row>
    <row r="49" spans="1:3" ht="25.5" customHeight="1">
      <c r="A49" s="350" t="s">
        <v>342</v>
      </c>
      <c r="B49" s="346">
        <v>1680787</v>
      </c>
      <c r="C49" s="341">
        <v>469921</v>
      </c>
    </row>
    <row r="50" spans="1:3" ht="25.5" customHeight="1" thickBot="1">
      <c r="A50" s="352" t="s">
        <v>343</v>
      </c>
      <c r="B50" s="347">
        <v>606437970</v>
      </c>
      <c r="C50" s="342">
        <v>593634895</v>
      </c>
    </row>
  </sheetData>
  <sheetProtection/>
  <mergeCells count="2">
    <mergeCell ref="A3:C3"/>
    <mergeCell ref="B2:C2"/>
  </mergeCells>
  <printOptions gridLines="1" headings="1"/>
  <pageMargins left="0.75" right="0.75" top="1" bottom="1" header="0.5" footer="0.5"/>
  <pageSetup horizontalDpi="300" verticalDpi="300" orientation="portrait" scale="82" r:id="rId1"/>
  <headerFooter alignWithMargins="0">
    <oddHeader>&amp;L&amp;C&amp;RÉrték típus: Forint</oddHeader>
    <oddFooter>&amp;LAdatellenőrző kód: 7-1b-754e-24-3-733-1865-17-24-6d-56-31557-2b-59-7b&amp;C&amp;R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2" sqref="A2:B2"/>
    </sheetView>
  </sheetViews>
  <sheetFormatPr defaultColWidth="9.140625" defaultRowHeight="12.75"/>
  <cols>
    <col min="1" max="1" width="41.00390625" style="339" customWidth="1"/>
    <col min="2" max="2" width="32.8515625" style="339" customWidth="1"/>
    <col min="3" max="16384" width="9.140625" style="339" customWidth="1"/>
  </cols>
  <sheetData>
    <row r="1" ht="30.75" customHeight="1"/>
    <row r="2" spans="1:3" ht="36" customHeight="1" thickBot="1">
      <c r="A2" s="459" t="s">
        <v>427</v>
      </c>
      <c r="B2" s="459"/>
      <c r="C2" s="70"/>
    </row>
    <row r="3" spans="1:3" ht="25.5" customHeight="1">
      <c r="A3" s="456" t="s">
        <v>344</v>
      </c>
      <c r="B3" s="458"/>
      <c r="C3" s="370"/>
    </row>
    <row r="4" spans="1:2" ht="25.5" customHeight="1">
      <c r="A4" s="356" t="s">
        <v>147</v>
      </c>
      <c r="B4" s="357" t="s">
        <v>345</v>
      </c>
    </row>
    <row r="5" spans="1:2" ht="25.5" customHeight="1">
      <c r="A5" s="355" t="s">
        <v>346</v>
      </c>
      <c r="B5" s="354">
        <v>37406901</v>
      </c>
    </row>
    <row r="6" spans="1:2" ht="25.5" customHeight="1">
      <c r="A6" s="351" t="s">
        <v>347</v>
      </c>
      <c r="B6" s="340">
        <v>37395658</v>
      </c>
    </row>
    <row r="7" spans="1:2" ht="25.5" customHeight="1">
      <c r="A7" s="350" t="s">
        <v>348</v>
      </c>
      <c r="B7" s="341">
        <v>11243</v>
      </c>
    </row>
    <row r="8" spans="1:6" ht="25.5" customHeight="1">
      <c r="A8" s="351" t="s">
        <v>349</v>
      </c>
      <c r="B8" s="340">
        <v>16119193</v>
      </c>
      <c r="D8" s="348"/>
      <c r="F8" s="348"/>
    </row>
    <row r="9" spans="1:2" ht="25.5" customHeight="1">
      <c r="A9" s="351" t="s">
        <v>350</v>
      </c>
      <c r="B9" s="340">
        <v>11197000</v>
      </c>
    </row>
    <row r="10" spans="1:2" ht="25.5" customHeight="1">
      <c r="A10" s="350" t="s">
        <v>351</v>
      </c>
      <c r="B10" s="341">
        <v>4922193</v>
      </c>
    </row>
    <row r="11" spans="1:2" ht="25.5" customHeight="1">
      <c r="A11" s="350" t="s">
        <v>352</v>
      </c>
      <c r="B11" s="341">
        <v>4933436</v>
      </c>
    </row>
    <row r="12" spans="1:2" ht="25.5" customHeight="1">
      <c r="A12" s="350" t="s">
        <v>353</v>
      </c>
      <c r="B12" s="341">
        <v>4933436</v>
      </c>
    </row>
    <row r="13" spans="1:2" ht="25.5" customHeight="1" thickBot="1">
      <c r="A13" s="352" t="s">
        <v>354</v>
      </c>
      <c r="B13" s="342">
        <v>4933436</v>
      </c>
    </row>
  </sheetData>
  <sheetProtection/>
  <mergeCells count="2">
    <mergeCell ref="A3:B3"/>
    <mergeCell ref="A2:B2"/>
  </mergeCells>
  <printOptions gridLines="1" headings="1"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7-1b-754e-24-3-733-1865-17-24-6d-56-31557-2b-59-7b&amp;C&amp;R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41.00390625" style="339" customWidth="1"/>
    <col min="2" max="3" width="32.8515625" style="339" customWidth="1"/>
    <col min="4" max="16384" width="9.140625" style="339" customWidth="1"/>
  </cols>
  <sheetData>
    <row r="1" ht="26.25" customHeight="1"/>
    <row r="2" spans="2:4" ht="29.25" customHeight="1" thickBot="1">
      <c r="B2" s="459" t="s">
        <v>428</v>
      </c>
      <c r="C2" s="459"/>
      <c r="D2" s="70"/>
    </row>
    <row r="3" spans="1:3" ht="25.5" customHeight="1">
      <c r="A3" s="456" t="s">
        <v>355</v>
      </c>
      <c r="B3" s="457"/>
      <c r="C3" s="458"/>
    </row>
    <row r="4" spans="1:3" ht="25.5" customHeight="1">
      <c r="A4" s="356" t="s">
        <v>147</v>
      </c>
      <c r="B4" s="376" t="s">
        <v>296</v>
      </c>
      <c r="C4" s="389" t="s">
        <v>297</v>
      </c>
    </row>
    <row r="5" spans="1:5" ht="25.5" customHeight="1">
      <c r="A5" s="363" t="s">
        <v>356</v>
      </c>
      <c r="B5" s="371">
        <v>12149515</v>
      </c>
      <c r="C5" s="360">
        <v>17286126</v>
      </c>
      <c r="D5" s="370"/>
      <c r="E5" s="348"/>
    </row>
    <row r="6" spans="1:3" ht="25.5" customHeight="1">
      <c r="A6" s="363" t="s">
        <v>357</v>
      </c>
      <c r="B6" s="366">
        <v>3147965</v>
      </c>
      <c r="C6" s="360">
        <v>4347731</v>
      </c>
    </row>
    <row r="7" spans="1:3" ht="25.5" customHeight="1">
      <c r="A7" s="363" t="s">
        <v>358</v>
      </c>
      <c r="B7" s="366">
        <v>274740</v>
      </c>
      <c r="C7" s="360">
        <v>425040</v>
      </c>
    </row>
    <row r="8" spans="1:3" ht="25.5" customHeight="1">
      <c r="A8" s="364" t="s">
        <v>359</v>
      </c>
      <c r="B8" s="367">
        <v>15572220</v>
      </c>
      <c r="C8" s="361">
        <v>22058897</v>
      </c>
    </row>
    <row r="9" spans="1:3" ht="25.5" customHeight="1">
      <c r="A9" s="363" t="s">
        <v>360</v>
      </c>
      <c r="B9" s="366">
        <v>14531973</v>
      </c>
      <c r="C9" s="360">
        <v>13881848</v>
      </c>
    </row>
    <row r="10" spans="1:8" ht="25.5" customHeight="1">
      <c r="A10" s="363" t="s">
        <v>361</v>
      </c>
      <c r="B10" s="366">
        <v>2284023</v>
      </c>
      <c r="C10" s="360">
        <v>1787961</v>
      </c>
      <c r="H10" s="348"/>
    </row>
    <row r="11" spans="1:3" ht="25.5" customHeight="1">
      <c r="A11" s="363" t="s">
        <v>362</v>
      </c>
      <c r="B11" s="366">
        <v>2107256</v>
      </c>
      <c r="C11" s="360">
        <v>1516037</v>
      </c>
    </row>
    <row r="12" spans="1:6" ht="25.5" customHeight="1">
      <c r="A12" s="364" t="s">
        <v>363</v>
      </c>
      <c r="B12" s="367">
        <v>18923252</v>
      </c>
      <c r="C12" s="361">
        <v>17185846</v>
      </c>
      <c r="F12" s="348"/>
    </row>
    <row r="13" spans="1:3" ht="25.5" customHeight="1">
      <c r="A13" s="363" t="s">
        <v>364</v>
      </c>
      <c r="B13" s="366">
        <v>2194426</v>
      </c>
      <c r="C13" s="360">
        <v>1842007</v>
      </c>
    </row>
    <row r="14" spans="1:3" ht="25.5" customHeight="1">
      <c r="A14" s="363" t="s">
        <v>365</v>
      </c>
      <c r="B14" s="366">
        <v>9229094</v>
      </c>
      <c r="C14" s="360">
        <v>8019971</v>
      </c>
    </row>
    <row r="15" spans="1:3" ht="25.5" customHeight="1">
      <c r="A15" s="363" t="s">
        <v>366</v>
      </c>
      <c r="B15" s="366">
        <v>141653</v>
      </c>
      <c r="C15" s="360">
        <v>556599</v>
      </c>
    </row>
    <row r="16" spans="1:3" ht="25.5" customHeight="1">
      <c r="A16" s="364" t="s">
        <v>367</v>
      </c>
      <c r="B16" s="367">
        <v>11565173</v>
      </c>
      <c r="C16" s="361">
        <v>10418577</v>
      </c>
    </row>
    <row r="17" spans="1:3" ht="25.5" customHeight="1">
      <c r="A17" s="363" t="s">
        <v>368</v>
      </c>
      <c r="B17" s="366">
        <v>5733468</v>
      </c>
      <c r="C17" s="360">
        <v>5171386</v>
      </c>
    </row>
    <row r="18" spans="1:3" ht="25.5" customHeight="1">
      <c r="A18" s="363" t="s">
        <v>369</v>
      </c>
      <c r="B18" s="366">
        <v>7467422</v>
      </c>
      <c r="C18" s="360">
        <v>7052032</v>
      </c>
    </row>
    <row r="19" spans="1:3" ht="25.5" customHeight="1">
      <c r="A19" s="363" t="s">
        <v>370</v>
      </c>
      <c r="B19" s="366">
        <v>2730338</v>
      </c>
      <c r="C19" s="360">
        <v>2270276</v>
      </c>
    </row>
    <row r="20" spans="1:3" ht="25.5" customHeight="1">
      <c r="A20" s="364" t="s">
        <v>371</v>
      </c>
      <c r="B20" s="367">
        <v>15931228</v>
      </c>
      <c r="C20" s="361">
        <v>14493694</v>
      </c>
    </row>
    <row r="21" spans="1:3" ht="25.5" customHeight="1">
      <c r="A21" s="364" t="s">
        <v>372</v>
      </c>
      <c r="B21" s="367">
        <v>14919723</v>
      </c>
      <c r="C21" s="361">
        <v>15004497</v>
      </c>
    </row>
    <row r="22" spans="1:3" ht="25.5" customHeight="1">
      <c r="A22" s="364" t="s">
        <v>373</v>
      </c>
      <c r="B22" s="367">
        <v>11084802</v>
      </c>
      <c r="C22" s="361">
        <v>10918259</v>
      </c>
    </row>
    <row r="23" spans="1:3" ht="25.5" customHeight="1">
      <c r="A23" s="364" t="s">
        <v>374</v>
      </c>
      <c r="B23" s="367">
        <v>-19005454</v>
      </c>
      <c r="C23" s="361">
        <v>-11590284</v>
      </c>
    </row>
    <row r="24" spans="1:3" ht="25.5" customHeight="1">
      <c r="A24" s="363" t="s">
        <v>375</v>
      </c>
      <c r="B24" s="366">
        <v>4339</v>
      </c>
      <c r="C24" s="360">
        <v>3375</v>
      </c>
    </row>
    <row r="25" spans="1:3" ht="25.5" customHeight="1">
      <c r="A25" s="364" t="s">
        <v>376</v>
      </c>
      <c r="B25" s="367">
        <v>4339</v>
      </c>
      <c r="C25" s="361">
        <v>3375</v>
      </c>
    </row>
    <row r="26" spans="1:3" ht="25.5" customHeight="1">
      <c r="A26" s="363" t="s">
        <v>377</v>
      </c>
      <c r="B26" s="366">
        <v>498</v>
      </c>
      <c r="C26" s="360">
        <v>5300</v>
      </c>
    </row>
    <row r="27" spans="1:3" ht="25.5" customHeight="1">
      <c r="A27" s="364" t="s">
        <v>378</v>
      </c>
      <c r="B27" s="367">
        <v>498</v>
      </c>
      <c r="C27" s="361">
        <v>5300</v>
      </c>
    </row>
    <row r="28" spans="1:3" ht="25.5" customHeight="1">
      <c r="A28" s="364" t="s">
        <v>379</v>
      </c>
      <c r="B28" s="367">
        <v>3841</v>
      </c>
      <c r="C28" s="361">
        <v>-1925</v>
      </c>
    </row>
    <row r="29" spans="1:6" ht="25.5" customHeight="1" thickBot="1">
      <c r="A29" s="365" t="s">
        <v>380</v>
      </c>
      <c r="B29" s="368">
        <v>-19001613</v>
      </c>
      <c r="C29" s="362">
        <v>-11592209</v>
      </c>
      <c r="F29" s="348"/>
    </row>
  </sheetData>
  <sheetProtection/>
  <mergeCells count="2">
    <mergeCell ref="A3:C3"/>
    <mergeCell ref="B2:C2"/>
  </mergeCells>
  <printOptions gridLines="1" headings="1"/>
  <pageMargins left="0.75" right="0.75" top="1" bottom="1" header="0.5" footer="0.5"/>
  <pageSetup horizontalDpi="300" verticalDpi="300" orientation="portrait" scale="82" r:id="rId1"/>
  <headerFooter alignWithMargins="0">
    <oddHeader>&amp;L&amp;C&amp;RÉrték típus: Forint</oddHeader>
    <oddFooter>&amp;LAdatellenőrző kód: 7-1b-754e-24-3-733-1865-17-24-6d-56-31557-2b-59-7b&amp;C&amp;R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E2" sqref="E2:F2"/>
    </sheetView>
  </sheetViews>
  <sheetFormatPr defaultColWidth="9.140625" defaultRowHeight="12.75"/>
  <cols>
    <col min="1" max="1" width="41.00390625" style="339" customWidth="1"/>
    <col min="2" max="6" width="32.8515625" style="339" customWidth="1"/>
    <col min="7" max="16384" width="9.140625" style="339" customWidth="1"/>
  </cols>
  <sheetData>
    <row r="1" ht="29.25" customHeight="1"/>
    <row r="2" spans="5:7" ht="33" customHeight="1" thickBot="1">
      <c r="E2" s="459" t="s">
        <v>429</v>
      </c>
      <c r="F2" s="459"/>
      <c r="G2" s="70"/>
    </row>
    <row r="3" spans="1:7" ht="25.5" customHeight="1">
      <c r="A3" s="456" t="s">
        <v>381</v>
      </c>
      <c r="B3" s="457"/>
      <c r="C3" s="457"/>
      <c r="D3" s="457"/>
      <c r="E3" s="457"/>
      <c r="F3" s="460"/>
      <c r="G3" s="388"/>
    </row>
    <row r="4" spans="1:6" ht="45" customHeight="1">
      <c r="A4" s="356" t="s">
        <v>147</v>
      </c>
      <c r="B4" s="358" t="s">
        <v>382</v>
      </c>
      <c r="C4" s="376" t="s">
        <v>383</v>
      </c>
      <c r="D4" s="358" t="s">
        <v>384</v>
      </c>
      <c r="E4" s="358" t="s">
        <v>385</v>
      </c>
      <c r="F4" s="357" t="s">
        <v>401</v>
      </c>
    </row>
    <row r="5" spans="1:6" ht="25.5" customHeight="1">
      <c r="A5" s="353" t="s">
        <v>386</v>
      </c>
      <c r="B5" s="384">
        <v>7115620</v>
      </c>
      <c r="C5" s="386">
        <v>567647125</v>
      </c>
      <c r="D5" s="377">
        <v>18079751</v>
      </c>
      <c r="E5" s="385">
        <v>146801599</v>
      </c>
      <c r="F5" s="387">
        <v>739644095</v>
      </c>
    </row>
    <row r="6" spans="1:6" ht="25.5" customHeight="1">
      <c r="A6" s="351" t="s">
        <v>387</v>
      </c>
      <c r="B6" s="343">
        <v>1000000</v>
      </c>
      <c r="C6" s="343">
        <v>0</v>
      </c>
      <c r="D6" s="343">
        <v>0</v>
      </c>
      <c r="E6" s="343">
        <v>0</v>
      </c>
      <c r="F6" s="340">
        <v>1000000</v>
      </c>
    </row>
    <row r="7" spans="1:6" ht="25.5" customHeight="1">
      <c r="A7" s="351" t="s">
        <v>388</v>
      </c>
      <c r="B7" s="343">
        <v>0</v>
      </c>
      <c r="C7" s="343">
        <v>146801599</v>
      </c>
      <c r="D7" s="343">
        <v>557341</v>
      </c>
      <c r="E7" s="343">
        <v>0</v>
      </c>
      <c r="F7" s="340">
        <v>147358940</v>
      </c>
    </row>
    <row r="8" spans="1:6" ht="25.5" customHeight="1">
      <c r="A8" s="350" t="s">
        <v>389</v>
      </c>
      <c r="B8" s="346">
        <v>1000000</v>
      </c>
      <c r="C8" s="346">
        <v>146801599</v>
      </c>
      <c r="D8" s="346">
        <v>557341</v>
      </c>
      <c r="E8" s="346">
        <v>0</v>
      </c>
      <c r="F8" s="341">
        <v>148358940</v>
      </c>
    </row>
    <row r="9" spans="1:6" ht="25.5" customHeight="1">
      <c r="A9" s="351" t="s">
        <v>390</v>
      </c>
      <c r="B9" s="343">
        <v>0</v>
      </c>
      <c r="C9" s="343">
        <v>213000</v>
      </c>
      <c r="D9" s="343">
        <v>0</v>
      </c>
      <c r="E9" s="343">
        <v>0</v>
      </c>
      <c r="F9" s="340">
        <v>213000</v>
      </c>
    </row>
    <row r="10" spans="1:6" ht="25.5" customHeight="1">
      <c r="A10" s="351" t="s">
        <v>391</v>
      </c>
      <c r="B10" s="343">
        <v>0</v>
      </c>
      <c r="C10" s="343">
        <v>0</v>
      </c>
      <c r="D10" s="343">
        <v>557341</v>
      </c>
      <c r="E10" s="343">
        <v>146801599</v>
      </c>
      <c r="F10" s="340">
        <v>147358940</v>
      </c>
    </row>
    <row r="11" spans="1:6" ht="25.5" customHeight="1">
      <c r="A11" s="350" t="s">
        <v>392</v>
      </c>
      <c r="B11" s="346">
        <v>0</v>
      </c>
      <c r="C11" s="346">
        <v>213000</v>
      </c>
      <c r="D11" s="346">
        <v>557341</v>
      </c>
      <c r="E11" s="346">
        <v>146801599</v>
      </c>
      <c r="F11" s="341">
        <v>147571940</v>
      </c>
    </row>
    <row r="12" spans="1:6" ht="25.5" customHeight="1">
      <c r="A12" s="350" t="s">
        <v>393</v>
      </c>
      <c r="B12" s="346">
        <v>8115620</v>
      </c>
      <c r="C12" s="346">
        <v>714235724</v>
      </c>
      <c r="D12" s="346">
        <v>18079751</v>
      </c>
      <c r="E12" s="346">
        <v>0</v>
      </c>
      <c r="F12" s="341">
        <v>740431095</v>
      </c>
    </row>
    <row r="13" spans="1:6" ht="25.5" customHeight="1">
      <c r="A13" s="350" t="s">
        <v>394</v>
      </c>
      <c r="B13" s="346">
        <v>7115620</v>
      </c>
      <c r="C13" s="346">
        <v>113664609</v>
      </c>
      <c r="D13" s="346">
        <v>13689291</v>
      </c>
      <c r="E13" s="346">
        <v>8838098</v>
      </c>
      <c r="F13" s="341">
        <v>143307618</v>
      </c>
    </row>
    <row r="14" spans="1:6" ht="25.5" customHeight="1">
      <c r="A14" s="351" t="s">
        <v>395</v>
      </c>
      <c r="B14" s="343">
        <v>238685</v>
      </c>
      <c r="C14" s="343">
        <v>22072761</v>
      </c>
      <c r="D14" s="343">
        <v>2088490</v>
      </c>
      <c r="E14" s="343">
        <v>0</v>
      </c>
      <c r="F14" s="340">
        <v>24399936</v>
      </c>
    </row>
    <row r="15" spans="1:6" ht="25.5" customHeight="1">
      <c r="A15" s="351" t="s">
        <v>396</v>
      </c>
      <c r="B15" s="343">
        <v>0</v>
      </c>
      <c r="C15" s="343">
        <v>0</v>
      </c>
      <c r="D15" s="343">
        <v>557341</v>
      </c>
      <c r="E15" s="343">
        <v>8838098</v>
      </c>
      <c r="F15" s="340">
        <v>9395439</v>
      </c>
    </row>
    <row r="16" spans="1:6" ht="25.5" customHeight="1">
      <c r="A16" s="350" t="s">
        <v>397</v>
      </c>
      <c r="B16" s="346">
        <v>7354305</v>
      </c>
      <c r="C16" s="346">
        <v>135737370</v>
      </c>
      <c r="D16" s="346">
        <v>15220440</v>
      </c>
      <c r="E16" s="346">
        <v>0</v>
      </c>
      <c r="F16" s="341">
        <v>158312115</v>
      </c>
    </row>
    <row r="17" spans="1:6" ht="25.5" customHeight="1">
      <c r="A17" s="350" t="s">
        <v>398</v>
      </c>
      <c r="B17" s="346">
        <v>7354305</v>
      </c>
      <c r="C17" s="346">
        <v>135737370</v>
      </c>
      <c r="D17" s="346">
        <v>15220440</v>
      </c>
      <c r="E17" s="346">
        <v>0</v>
      </c>
      <c r="F17" s="341">
        <v>158312115</v>
      </c>
    </row>
    <row r="18" spans="1:6" ht="25.5" customHeight="1">
      <c r="A18" s="350" t="s">
        <v>399</v>
      </c>
      <c r="B18" s="346">
        <v>761315</v>
      </c>
      <c r="C18" s="346">
        <v>578498354</v>
      </c>
      <c r="D18" s="346">
        <v>2859311</v>
      </c>
      <c r="E18" s="346">
        <v>0</v>
      </c>
      <c r="F18" s="341">
        <v>582118980</v>
      </c>
    </row>
    <row r="19" spans="1:6" ht="25.5" customHeight="1" thickBot="1">
      <c r="A19" s="374" t="s">
        <v>400</v>
      </c>
      <c r="B19" s="375">
        <v>7115620</v>
      </c>
      <c r="C19" s="375">
        <v>600000</v>
      </c>
      <c r="D19" s="375">
        <v>10356136</v>
      </c>
      <c r="E19" s="375">
        <v>0</v>
      </c>
      <c r="F19" s="373">
        <v>18071756</v>
      </c>
    </row>
  </sheetData>
  <sheetProtection/>
  <mergeCells count="2">
    <mergeCell ref="A3:F3"/>
    <mergeCell ref="E2:F2"/>
  </mergeCells>
  <printOptions gridLines="1" headings="1"/>
  <pageMargins left="0.75" right="0.75" top="1" bottom="1" header="0.5" footer="0.5"/>
  <pageSetup horizontalDpi="300" verticalDpi="300" orientation="landscape" scale="59" r:id="rId1"/>
  <headerFooter alignWithMargins="0">
    <oddHeader>&amp;L&amp;C&amp;RÉrték típus: Forint</oddHeader>
    <oddFooter>&amp;LAdatellenőrző kód: 7-1b-754e-24-3-733-1865-17-24-6d-56-31557-2b-59-7b&amp;C&amp;R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BreakPreview" zoomScale="60" zoomScalePageLayoutView="0" workbookViewId="0" topLeftCell="B1">
      <pane ySplit="4" topLeftCell="A5" activePane="bottomLeft" state="frozen"/>
      <selection pane="topLeft" activeCell="A1" sqref="A1"/>
      <selection pane="bottomLeft" activeCell="F2" sqref="F2:G2"/>
    </sheetView>
  </sheetViews>
  <sheetFormatPr defaultColWidth="9.140625" defaultRowHeight="12.75"/>
  <cols>
    <col min="1" max="1" width="41.00390625" style="339" customWidth="1"/>
    <col min="2" max="7" width="32.8515625" style="339" customWidth="1"/>
    <col min="8" max="16384" width="9.140625" style="339" customWidth="1"/>
  </cols>
  <sheetData>
    <row r="1" ht="24" customHeight="1"/>
    <row r="2" spans="6:10" ht="32.25" customHeight="1" thickBot="1">
      <c r="F2" s="459" t="s">
        <v>430</v>
      </c>
      <c r="G2" s="459"/>
      <c r="H2" s="70"/>
      <c r="I2" s="70"/>
      <c r="J2" s="70"/>
    </row>
    <row r="3" spans="1:7" ht="25.5" customHeight="1">
      <c r="A3" s="456" t="s">
        <v>402</v>
      </c>
      <c r="B3" s="457"/>
      <c r="C3" s="457"/>
      <c r="D3" s="457"/>
      <c r="E3" s="457"/>
      <c r="F3" s="457"/>
      <c r="G3" s="458"/>
    </row>
    <row r="4" spans="1:7" ht="51" customHeight="1">
      <c r="A4" s="381" t="s">
        <v>147</v>
      </c>
      <c r="B4" s="372" t="s">
        <v>403</v>
      </c>
      <c r="C4" s="376" t="s">
        <v>404</v>
      </c>
      <c r="D4" s="376" t="s">
        <v>405</v>
      </c>
      <c r="E4" s="382" t="s">
        <v>406</v>
      </c>
      <c r="F4" s="383" t="s">
        <v>407</v>
      </c>
      <c r="G4" s="357" t="s">
        <v>408</v>
      </c>
    </row>
    <row r="5" spans="1:7" ht="25.5" customHeight="1">
      <c r="A5" s="363" t="s">
        <v>409</v>
      </c>
      <c r="B5" s="371">
        <v>1</v>
      </c>
      <c r="C5" s="366">
        <v>1</v>
      </c>
      <c r="D5" s="366">
        <v>3</v>
      </c>
      <c r="E5" s="371">
        <v>4</v>
      </c>
      <c r="F5" s="371">
        <v>7</v>
      </c>
      <c r="G5" s="369">
        <v>8</v>
      </c>
    </row>
    <row r="6" spans="1:7" ht="25.5" customHeight="1">
      <c r="A6" s="364" t="s">
        <v>410</v>
      </c>
      <c r="B6" s="367">
        <v>1</v>
      </c>
      <c r="C6" s="367">
        <v>1</v>
      </c>
      <c r="D6" s="367">
        <v>3</v>
      </c>
      <c r="E6" s="367">
        <v>4</v>
      </c>
      <c r="F6" s="367">
        <v>7</v>
      </c>
      <c r="G6" s="361">
        <v>8</v>
      </c>
    </row>
    <row r="7" spans="1:7" ht="25.5" customHeight="1">
      <c r="A7" s="364" t="s">
        <v>411</v>
      </c>
      <c r="B7" s="367">
        <v>1</v>
      </c>
      <c r="C7" s="367">
        <v>1</v>
      </c>
      <c r="D7" s="367">
        <v>3</v>
      </c>
      <c r="E7" s="367">
        <v>4</v>
      </c>
      <c r="F7" s="367">
        <v>7</v>
      </c>
      <c r="G7" s="361">
        <v>8</v>
      </c>
    </row>
    <row r="8" spans="1:7" ht="25.5" customHeight="1">
      <c r="A8" s="364" t="s">
        <v>412</v>
      </c>
      <c r="B8" s="367">
        <v>0</v>
      </c>
      <c r="C8" s="367">
        <v>0</v>
      </c>
      <c r="D8" s="367">
        <v>1</v>
      </c>
      <c r="E8" s="367">
        <v>0</v>
      </c>
      <c r="F8" s="367">
        <v>1</v>
      </c>
      <c r="G8" s="361">
        <v>1</v>
      </c>
    </row>
    <row r="9" spans="1:7" ht="25.5" customHeight="1">
      <c r="A9" s="363" t="s">
        <v>413</v>
      </c>
      <c r="B9" s="366">
        <v>0</v>
      </c>
      <c r="C9" s="366">
        <v>0</v>
      </c>
      <c r="D9" s="366">
        <v>1</v>
      </c>
      <c r="E9" s="366">
        <v>0</v>
      </c>
      <c r="F9" s="366">
        <v>1</v>
      </c>
      <c r="G9" s="360">
        <v>1</v>
      </c>
    </row>
    <row r="10" spans="1:7" ht="25.5" customHeight="1">
      <c r="A10" s="364" t="s">
        <v>414</v>
      </c>
      <c r="B10" s="367">
        <v>0</v>
      </c>
      <c r="C10" s="367">
        <v>0</v>
      </c>
      <c r="D10" s="367">
        <v>2</v>
      </c>
      <c r="E10" s="367">
        <v>0</v>
      </c>
      <c r="F10" s="367">
        <v>2</v>
      </c>
      <c r="G10" s="361">
        <v>2</v>
      </c>
    </row>
    <row r="11" spans="1:7" ht="25.5" customHeight="1">
      <c r="A11" s="363" t="s">
        <v>413</v>
      </c>
      <c r="B11" s="366">
        <v>0</v>
      </c>
      <c r="C11" s="366">
        <v>0</v>
      </c>
      <c r="D11" s="366">
        <v>2</v>
      </c>
      <c r="E11" s="366">
        <v>0</v>
      </c>
      <c r="F11" s="366">
        <v>2</v>
      </c>
      <c r="G11" s="360">
        <v>2</v>
      </c>
    </row>
    <row r="12" spans="1:7" ht="25.5" customHeight="1">
      <c r="A12" s="364" t="s">
        <v>415</v>
      </c>
      <c r="B12" s="367">
        <v>0</v>
      </c>
      <c r="C12" s="367">
        <v>0</v>
      </c>
      <c r="D12" s="367">
        <v>1</v>
      </c>
      <c r="E12" s="367">
        <v>0</v>
      </c>
      <c r="F12" s="367">
        <v>1</v>
      </c>
      <c r="G12" s="361">
        <v>1</v>
      </c>
    </row>
    <row r="13" spans="1:7" ht="25.5" customHeight="1">
      <c r="A13" s="363" t="s">
        <v>413</v>
      </c>
      <c r="B13" s="366">
        <v>0</v>
      </c>
      <c r="C13" s="366">
        <v>0</v>
      </c>
      <c r="D13" s="366">
        <v>1</v>
      </c>
      <c r="E13" s="366">
        <v>0</v>
      </c>
      <c r="F13" s="366">
        <v>1</v>
      </c>
      <c r="G13" s="360">
        <v>1</v>
      </c>
    </row>
    <row r="14" spans="1:7" ht="25.5" customHeight="1">
      <c r="A14" s="364" t="s">
        <v>416</v>
      </c>
      <c r="B14" s="367">
        <v>1</v>
      </c>
      <c r="C14" s="367">
        <v>1</v>
      </c>
      <c r="D14" s="367">
        <v>0</v>
      </c>
      <c r="E14" s="367">
        <v>4</v>
      </c>
      <c r="F14" s="367">
        <v>4</v>
      </c>
      <c r="G14" s="361">
        <v>5</v>
      </c>
    </row>
    <row r="15" spans="1:7" ht="25.5" customHeight="1" thickBot="1">
      <c r="A15" s="379" t="s">
        <v>413</v>
      </c>
      <c r="B15" s="380">
        <v>1</v>
      </c>
      <c r="C15" s="380">
        <v>1</v>
      </c>
      <c r="D15" s="380">
        <v>0</v>
      </c>
      <c r="E15" s="380">
        <v>4</v>
      </c>
      <c r="F15" s="380">
        <v>4</v>
      </c>
      <c r="G15" s="378">
        <v>5</v>
      </c>
    </row>
    <row r="19" ht="12.75">
      <c r="C19" s="348"/>
    </row>
  </sheetData>
  <sheetProtection/>
  <mergeCells count="2">
    <mergeCell ref="A3:G3"/>
    <mergeCell ref="F2:G2"/>
  </mergeCells>
  <printOptions gridLines="1" headings="1"/>
  <pageMargins left="0.75" right="0.75" top="1" bottom="1" header="0.5" footer="0.5"/>
  <pageSetup horizontalDpi="300" verticalDpi="300" orientation="landscape" scale="51" r:id="rId1"/>
  <headerFooter alignWithMargins="0">
    <oddHeader>&amp;L&amp;C&amp;RÉrték típus: Fő</oddHeader>
    <oddFooter>&amp;LAdatellenőrző kód: 7-1b-754e-24-3-733-1865-17-24-6d-56-31557-2b-59-7b&amp;C&amp;R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60" zoomScalePageLayoutView="0" workbookViewId="0" topLeftCell="A1">
      <selection activeCell="F2" sqref="F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9" width="19.7109375" style="2" customWidth="1"/>
    <col min="10" max="10" width="11.421875" style="2" customWidth="1"/>
    <col min="11" max="11" width="9.140625" style="62" customWidth="1"/>
    <col min="12" max="12" width="9.140625" style="2" customWidth="1"/>
    <col min="13" max="13" width="11.28125" style="2" bestFit="1" customWidth="1"/>
    <col min="14" max="14" width="13.140625" style="2" customWidth="1"/>
    <col min="15" max="16384" width="9.140625" style="2" customWidth="1"/>
  </cols>
  <sheetData>
    <row r="1" spans="6:8" ht="15.75">
      <c r="F1" s="393"/>
      <c r="G1" s="393"/>
      <c r="H1" s="393"/>
    </row>
    <row r="2" spans="6:8" ht="15.75">
      <c r="F2" s="402" t="s">
        <v>418</v>
      </c>
      <c r="G2" s="402"/>
      <c r="H2" s="402"/>
    </row>
    <row r="3" spans="5:11" ht="24" customHeight="1">
      <c r="E3" s="121"/>
      <c r="F3" s="121"/>
      <c r="G3" s="121"/>
      <c r="H3" s="22"/>
      <c r="I3" s="24"/>
      <c r="K3" s="2"/>
    </row>
    <row r="4" spans="1:11" ht="15.75">
      <c r="A4" s="409" t="s">
        <v>176</v>
      </c>
      <c r="B4" s="409"/>
      <c r="C4" s="409"/>
      <c r="D4" s="409"/>
      <c r="E4" s="409"/>
      <c r="F4" s="409"/>
      <c r="G4" s="409"/>
      <c r="H4" s="409"/>
      <c r="I4" s="409"/>
      <c r="J4" s="409"/>
      <c r="K4" s="2"/>
    </row>
    <row r="5" spans="1:11" ht="15.75">
      <c r="A5" s="409" t="s">
        <v>251</v>
      </c>
      <c r="B5" s="409"/>
      <c r="C5" s="409"/>
      <c r="D5" s="409"/>
      <c r="E5" s="409"/>
      <c r="F5" s="409"/>
      <c r="G5" s="409"/>
      <c r="H5" s="409"/>
      <c r="I5" s="409"/>
      <c r="J5" s="409"/>
      <c r="K5" s="2"/>
    </row>
    <row r="6" spans="1:11" ht="15.75">
      <c r="A6" s="409" t="s">
        <v>9</v>
      </c>
      <c r="B6" s="409"/>
      <c r="C6" s="409"/>
      <c r="D6" s="409"/>
      <c r="E6" s="409"/>
      <c r="F6" s="409"/>
      <c r="G6" s="409"/>
      <c r="H6" s="409"/>
      <c r="I6" s="409"/>
      <c r="J6" s="409"/>
      <c r="K6" s="2"/>
    </row>
    <row r="7" spans="5:11" ht="16.5" thickBot="1">
      <c r="E7" s="10"/>
      <c r="F7" s="16"/>
      <c r="G7" s="16"/>
      <c r="H7" s="22"/>
      <c r="I7" s="24"/>
      <c r="K7" s="2"/>
    </row>
    <row r="8" spans="1:11" ht="30" customHeight="1">
      <c r="A8" s="41" t="s">
        <v>17</v>
      </c>
      <c r="B8" s="42"/>
      <c r="C8" s="42"/>
      <c r="D8" s="42"/>
      <c r="E8" s="42"/>
      <c r="F8" s="42"/>
      <c r="G8" s="412" t="s">
        <v>209</v>
      </c>
      <c r="H8" s="414" t="s">
        <v>263</v>
      </c>
      <c r="I8" s="410" t="s">
        <v>270</v>
      </c>
      <c r="J8" s="407" t="s">
        <v>277</v>
      </c>
      <c r="K8" s="2"/>
    </row>
    <row r="9" spans="1:10" s="22" customFormat="1" ht="22.5" customHeight="1">
      <c r="A9" s="199"/>
      <c r="B9" s="157"/>
      <c r="C9" s="157"/>
      <c r="D9" s="157"/>
      <c r="E9" s="157"/>
      <c r="F9" s="155"/>
      <c r="G9" s="413"/>
      <c r="H9" s="415"/>
      <c r="I9" s="411"/>
      <c r="J9" s="408"/>
    </row>
    <row r="10" spans="1:14" ht="15.75">
      <c r="A10" s="163" t="s">
        <v>18</v>
      </c>
      <c r="B10" s="191"/>
      <c r="C10" s="191"/>
      <c r="D10" s="191"/>
      <c r="E10" s="191"/>
      <c r="F10" s="192"/>
      <c r="G10" s="266">
        <f>SUM(G11)</f>
        <v>5000</v>
      </c>
      <c r="H10" s="266">
        <f>SUM(H11)</f>
        <v>40000</v>
      </c>
      <c r="I10" s="301">
        <f>SUM(I11)</f>
        <v>33641</v>
      </c>
      <c r="J10" s="313">
        <f>I10/H10*100</f>
        <v>84.1025</v>
      </c>
      <c r="M10" s="82"/>
      <c r="N10" s="82"/>
    </row>
    <row r="11" spans="1:14" ht="15.75">
      <c r="A11" s="137" t="s">
        <v>98</v>
      </c>
      <c r="B11" s="30"/>
      <c r="C11" s="30" t="s">
        <v>99</v>
      </c>
      <c r="D11" s="30"/>
      <c r="E11" s="30"/>
      <c r="F11" s="156"/>
      <c r="G11" s="267">
        <f>SUM(G14+G12+G15)</f>
        <v>5000</v>
      </c>
      <c r="H11" s="267">
        <f>SUM(H14+H12+H15)</f>
        <v>40000</v>
      </c>
      <c r="I11" s="290">
        <f>SUM(I14+I12+I15)</f>
        <v>33641</v>
      </c>
      <c r="J11" s="312">
        <f aca="true" t="shared" si="0" ref="J11:J73">I11/H11*100</f>
        <v>84.1025</v>
      </c>
      <c r="M11" s="82"/>
      <c r="N11" s="82"/>
    </row>
    <row r="12" spans="1:14" ht="15.75">
      <c r="A12" s="137"/>
      <c r="B12" s="30"/>
      <c r="C12" s="22" t="s">
        <v>195</v>
      </c>
      <c r="D12" s="22" t="s">
        <v>196</v>
      </c>
      <c r="E12" s="30"/>
      <c r="F12" s="156"/>
      <c r="G12" s="270">
        <f>SUM(G13)</f>
        <v>0</v>
      </c>
      <c r="H12" s="270">
        <f>SUM(H13)</f>
        <v>30000</v>
      </c>
      <c r="I12" s="302">
        <f>SUM(I13)</f>
        <v>30000</v>
      </c>
      <c r="J12" s="300">
        <f t="shared" si="0"/>
        <v>100</v>
      </c>
      <c r="M12" s="82"/>
      <c r="N12" s="82"/>
    </row>
    <row r="13" spans="1:14" ht="15.75">
      <c r="A13" s="137"/>
      <c r="B13" s="30"/>
      <c r="C13" s="22"/>
      <c r="D13" s="22"/>
      <c r="E13" s="22" t="s">
        <v>278</v>
      </c>
      <c r="F13" s="156"/>
      <c r="G13" s="270">
        <v>0</v>
      </c>
      <c r="H13" s="270">
        <v>30000</v>
      </c>
      <c r="I13" s="302">
        <v>30000</v>
      </c>
      <c r="J13" s="300">
        <f t="shared" si="0"/>
        <v>100</v>
      </c>
      <c r="M13" s="82"/>
      <c r="N13" s="82"/>
    </row>
    <row r="14" spans="1:14" ht="15.75">
      <c r="A14" s="141"/>
      <c r="B14" s="22"/>
      <c r="C14" s="22" t="s">
        <v>102</v>
      </c>
      <c r="D14" s="22" t="s">
        <v>14</v>
      </c>
      <c r="E14" s="22"/>
      <c r="F14" s="146"/>
      <c r="G14" s="268">
        <v>5000</v>
      </c>
      <c r="H14" s="270">
        <v>5000</v>
      </c>
      <c r="I14" s="303">
        <v>383</v>
      </c>
      <c r="J14" s="300">
        <f t="shared" si="0"/>
        <v>7.66</v>
      </c>
      <c r="K14" s="63"/>
      <c r="M14" s="251"/>
      <c r="N14" s="251"/>
    </row>
    <row r="15" spans="1:14" ht="15.75">
      <c r="A15" s="141"/>
      <c r="B15" s="22"/>
      <c r="C15" s="22" t="s">
        <v>279</v>
      </c>
      <c r="D15" s="22" t="s">
        <v>280</v>
      </c>
      <c r="E15" s="22"/>
      <c r="F15" s="146"/>
      <c r="G15" s="268">
        <v>0</v>
      </c>
      <c r="H15" s="270">
        <v>5000</v>
      </c>
      <c r="I15" s="302">
        <v>3258</v>
      </c>
      <c r="J15" s="300">
        <f t="shared" si="0"/>
        <v>65.16</v>
      </c>
      <c r="K15" s="9"/>
      <c r="M15" s="82"/>
      <c r="N15" s="82"/>
    </row>
    <row r="16" spans="1:14" ht="15.75">
      <c r="A16" s="135"/>
      <c r="B16" s="144"/>
      <c r="C16" s="144"/>
      <c r="D16" s="144"/>
      <c r="E16" s="144"/>
      <c r="F16" s="145"/>
      <c r="G16" s="268"/>
      <c r="H16" s="297"/>
      <c r="I16" s="304"/>
      <c r="J16" s="300"/>
      <c r="K16" s="63"/>
      <c r="M16" s="82"/>
      <c r="N16" s="82"/>
    </row>
    <row r="17" spans="1:14" ht="15.75">
      <c r="A17" s="163" t="s">
        <v>145</v>
      </c>
      <c r="B17" s="191"/>
      <c r="C17" s="191"/>
      <c r="D17" s="191"/>
      <c r="E17" s="191"/>
      <c r="F17" s="192"/>
      <c r="G17" s="269">
        <f aca="true" t="shared" si="1" ref="G17:I20">SUM(G18)</f>
        <v>4808030</v>
      </c>
      <c r="H17" s="269">
        <f t="shared" si="1"/>
        <v>4808030</v>
      </c>
      <c r="I17" s="291">
        <f t="shared" si="1"/>
        <v>4808030</v>
      </c>
      <c r="J17" s="311">
        <f t="shared" si="0"/>
        <v>100</v>
      </c>
      <c r="K17" s="63"/>
      <c r="M17" s="251"/>
      <c r="N17" s="251"/>
    </row>
    <row r="18" spans="1:14" ht="15.75">
      <c r="A18" s="137" t="s">
        <v>113</v>
      </c>
      <c r="B18" s="30"/>
      <c r="C18" s="30" t="s">
        <v>114</v>
      </c>
      <c r="D18" s="30"/>
      <c r="E18" s="30"/>
      <c r="F18" s="156"/>
      <c r="G18" s="267">
        <f t="shared" si="1"/>
        <v>4808030</v>
      </c>
      <c r="H18" s="267">
        <f t="shared" si="1"/>
        <v>4808030</v>
      </c>
      <c r="I18" s="290">
        <f t="shared" si="1"/>
        <v>4808030</v>
      </c>
      <c r="J18" s="312">
        <f t="shared" si="0"/>
        <v>100</v>
      </c>
      <c r="K18" s="9"/>
      <c r="M18" s="82"/>
      <c r="N18" s="82"/>
    </row>
    <row r="19" spans="1:14" ht="15.75">
      <c r="A19" s="141"/>
      <c r="B19" s="22" t="s">
        <v>115</v>
      </c>
      <c r="C19" s="22"/>
      <c r="D19" s="22" t="s">
        <v>116</v>
      </c>
      <c r="E19" s="22"/>
      <c r="F19" s="146"/>
      <c r="G19" s="270">
        <f t="shared" si="1"/>
        <v>4808030</v>
      </c>
      <c r="H19" s="270">
        <f t="shared" si="1"/>
        <v>4808030</v>
      </c>
      <c r="I19" s="302">
        <f t="shared" si="1"/>
        <v>4808030</v>
      </c>
      <c r="J19" s="300">
        <f t="shared" si="0"/>
        <v>100</v>
      </c>
      <c r="K19" s="63"/>
      <c r="M19" s="82"/>
      <c r="N19" s="82"/>
    </row>
    <row r="20" spans="1:14" ht="15.75">
      <c r="A20" s="141"/>
      <c r="B20" s="22"/>
      <c r="C20" s="22" t="s">
        <v>117</v>
      </c>
      <c r="D20" s="22" t="s">
        <v>118</v>
      </c>
      <c r="E20" s="22"/>
      <c r="F20" s="146"/>
      <c r="G20" s="268">
        <f t="shared" si="1"/>
        <v>4808030</v>
      </c>
      <c r="H20" s="268">
        <f t="shared" si="1"/>
        <v>4808030</v>
      </c>
      <c r="I20" s="306">
        <f t="shared" si="1"/>
        <v>4808030</v>
      </c>
      <c r="J20" s="300">
        <f t="shared" si="0"/>
        <v>100</v>
      </c>
      <c r="K20" s="34"/>
      <c r="M20" s="82"/>
      <c r="N20" s="82"/>
    </row>
    <row r="21" spans="1:14" ht="15.75">
      <c r="A21" s="141"/>
      <c r="B21" s="22"/>
      <c r="C21" s="22" t="s">
        <v>119</v>
      </c>
      <c r="D21" s="22"/>
      <c r="E21" s="22" t="s">
        <v>120</v>
      </c>
      <c r="F21" s="146"/>
      <c r="G21" s="268">
        <v>4808030</v>
      </c>
      <c r="H21" s="270">
        <v>4808030</v>
      </c>
      <c r="I21" s="302">
        <v>4808030</v>
      </c>
      <c r="J21" s="300">
        <f t="shared" si="0"/>
        <v>100</v>
      </c>
      <c r="K21" s="63"/>
      <c r="M21" s="82"/>
      <c r="N21" s="82"/>
    </row>
    <row r="22" spans="1:14" ht="15.75">
      <c r="A22" s="135"/>
      <c r="B22" s="144"/>
      <c r="C22" s="144"/>
      <c r="D22" s="144"/>
      <c r="E22" s="144"/>
      <c r="F22" s="145"/>
      <c r="G22" s="268"/>
      <c r="H22" s="297"/>
      <c r="I22" s="304"/>
      <c r="J22" s="300"/>
      <c r="K22" s="63"/>
      <c r="M22" s="82"/>
      <c r="N22" s="82"/>
    </row>
    <row r="23" spans="1:14" ht="15.75">
      <c r="A23" s="163" t="s">
        <v>243</v>
      </c>
      <c r="B23" s="191"/>
      <c r="C23" s="191"/>
      <c r="D23" s="191"/>
      <c r="E23" s="191"/>
      <c r="F23" s="192"/>
      <c r="G23" s="269">
        <f>SUM(G24)</f>
        <v>14215000</v>
      </c>
      <c r="H23" s="269">
        <f>SUM(H24)</f>
        <v>19380000</v>
      </c>
      <c r="I23" s="291">
        <f>SUM(I24)</f>
        <v>15974285</v>
      </c>
      <c r="J23" s="311">
        <f t="shared" si="0"/>
        <v>82.4266511867905</v>
      </c>
      <c r="K23" s="63"/>
      <c r="M23" s="82"/>
      <c r="N23" s="82"/>
    </row>
    <row r="24" spans="1:14" ht="15.75">
      <c r="A24" s="137" t="s">
        <v>84</v>
      </c>
      <c r="B24" s="30"/>
      <c r="C24" s="30" t="s">
        <v>83</v>
      </c>
      <c r="D24" s="30"/>
      <c r="E24" s="30"/>
      <c r="F24" s="156"/>
      <c r="G24" s="267">
        <f>SUM(G25+G28)</f>
        <v>14215000</v>
      </c>
      <c r="H24" s="267">
        <f>SUM(H25+H28)</f>
        <v>19380000</v>
      </c>
      <c r="I24" s="290">
        <f>SUM(I25+I28)</f>
        <v>15974285</v>
      </c>
      <c r="J24" s="312">
        <f t="shared" si="0"/>
        <v>82.4266511867905</v>
      </c>
      <c r="K24" s="63"/>
      <c r="M24" s="251"/>
      <c r="N24" s="251"/>
    </row>
    <row r="25" spans="1:14" ht="15.75">
      <c r="A25" s="141"/>
      <c r="B25" s="22" t="s">
        <v>85</v>
      </c>
      <c r="C25" s="22"/>
      <c r="D25" s="22" t="s">
        <v>86</v>
      </c>
      <c r="E25" s="22"/>
      <c r="F25" s="146"/>
      <c r="G25" s="270">
        <f>SUM(G26:G27)</f>
        <v>10300000</v>
      </c>
      <c r="H25" s="270">
        <f>SUM(H26:H27)</f>
        <v>14550000</v>
      </c>
      <c r="I25" s="302">
        <f>SUM(I26:I27)</f>
        <v>12521178</v>
      </c>
      <c r="J25" s="300">
        <f t="shared" si="0"/>
        <v>86.056206185567</v>
      </c>
      <c r="K25" s="9"/>
      <c r="M25" s="82"/>
      <c r="N25" s="82"/>
    </row>
    <row r="26" spans="1:14" ht="15.75">
      <c r="A26" s="141"/>
      <c r="B26" s="22"/>
      <c r="C26" s="22"/>
      <c r="D26" s="22"/>
      <c r="E26" s="22" t="s">
        <v>0</v>
      </c>
      <c r="F26" s="146"/>
      <c r="G26" s="268">
        <v>7300000</v>
      </c>
      <c r="H26" s="270">
        <v>9100000</v>
      </c>
      <c r="I26" s="302">
        <v>8092417</v>
      </c>
      <c r="J26" s="300">
        <f t="shared" si="0"/>
        <v>88.92765934065933</v>
      </c>
      <c r="K26" s="63"/>
      <c r="M26" s="251"/>
      <c r="N26" s="251"/>
    </row>
    <row r="27" spans="1:14" ht="15.75">
      <c r="A27" s="137"/>
      <c r="B27" s="30"/>
      <c r="C27" s="30"/>
      <c r="D27" s="30"/>
      <c r="E27" s="22" t="s">
        <v>10</v>
      </c>
      <c r="F27" s="146"/>
      <c r="G27" s="268">
        <v>3000000</v>
      </c>
      <c r="H27" s="270">
        <v>5450000</v>
      </c>
      <c r="I27" s="302">
        <v>4428761</v>
      </c>
      <c r="J27" s="300">
        <f t="shared" si="0"/>
        <v>81.26166972477064</v>
      </c>
      <c r="K27" s="9"/>
      <c r="M27" s="82"/>
      <c r="N27" s="82"/>
    </row>
    <row r="28" spans="1:14" ht="15.75">
      <c r="A28" s="137"/>
      <c r="B28" s="22" t="s">
        <v>87</v>
      </c>
      <c r="C28" s="22"/>
      <c r="D28" s="22" t="s">
        <v>88</v>
      </c>
      <c r="E28" s="22"/>
      <c r="F28" s="146"/>
      <c r="G28" s="270">
        <f>SUM(G29+G31+G33)</f>
        <v>3915000</v>
      </c>
      <c r="H28" s="270">
        <f>SUM(H29+H31+H33)</f>
        <v>4830000</v>
      </c>
      <c r="I28" s="302">
        <f>SUM(I29+I31+I33)</f>
        <v>3453107</v>
      </c>
      <c r="J28" s="300">
        <f t="shared" si="0"/>
        <v>71.49289855072463</v>
      </c>
      <c r="K28" s="63"/>
      <c r="M28" s="251"/>
      <c r="N28" s="251"/>
    </row>
    <row r="29" spans="1:14" ht="15.75">
      <c r="A29" s="137"/>
      <c r="B29" s="22"/>
      <c r="C29" s="22" t="s">
        <v>95</v>
      </c>
      <c r="D29" s="22" t="s">
        <v>96</v>
      </c>
      <c r="E29" s="22"/>
      <c r="F29" s="146"/>
      <c r="G29" s="270">
        <f>SUM(G30)</f>
        <v>2785000</v>
      </c>
      <c r="H29" s="270">
        <f>SUM(H30)</f>
        <v>3518000</v>
      </c>
      <c r="I29" s="302">
        <f>SUM(I30)</f>
        <v>2436235</v>
      </c>
      <c r="J29" s="300">
        <f t="shared" si="0"/>
        <v>69.25056850483229</v>
      </c>
      <c r="K29" s="9"/>
      <c r="M29" s="82"/>
      <c r="N29" s="82"/>
    </row>
    <row r="30" spans="1:14" ht="15.75">
      <c r="A30" s="137"/>
      <c r="B30" s="22"/>
      <c r="C30" s="22"/>
      <c r="D30" s="22"/>
      <c r="E30" s="22" t="s">
        <v>1</v>
      </c>
      <c r="F30" s="146"/>
      <c r="G30" s="268">
        <v>2785000</v>
      </c>
      <c r="H30" s="270">
        <v>3518000</v>
      </c>
      <c r="I30" s="302">
        <v>2436235</v>
      </c>
      <c r="J30" s="300">
        <f t="shared" si="0"/>
        <v>69.25056850483229</v>
      </c>
      <c r="K30" s="63"/>
      <c r="M30" s="82"/>
      <c r="N30" s="82"/>
    </row>
    <row r="31" spans="1:14" ht="15.75">
      <c r="A31" s="137"/>
      <c r="B31" s="22"/>
      <c r="C31" s="22" t="s">
        <v>89</v>
      </c>
      <c r="D31" s="22" t="s">
        <v>90</v>
      </c>
      <c r="E31" s="22"/>
      <c r="F31" s="146"/>
      <c r="G31" s="268">
        <f>SUM(G32)</f>
        <v>530000</v>
      </c>
      <c r="H31" s="268">
        <f>SUM(H32)</f>
        <v>700000</v>
      </c>
      <c r="I31" s="302">
        <f>SUM(I32)</f>
        <v>689191</v>
      </c>
      <c r="J31" s="300">
        <f t="shared" si="0"/>
        <v>98.45585714285714</v>
      </c>
      <c r="K31" s="63"/>
      <c r="M31" s="82"/>
      <c r="N31" s="82"/>
    </row>
    <row r="32" spans="1:14" ht="15.75">
      <c r="A32" s="137"/>
      <c r="B32" s="22"/>
      <c r="C32" s="22"/>
      <c r="D32" s="22"/>
      <c r="E32" s="22" t="s">
        <v>91</v>
      </c>
      <c r="F32" s="146"/>
      <c r="G32" s="268">
        <v>530000</v>
      </c>
      <c r="H32" s="270">
        <v>700000</v>
      </c>
      <c r="I32" s="302">
        <v>689191</v>
      </c>
      <c r="J32" s="300">
        <f t="shared" si="0"/>
        <v>98.45585714285714</v>
      </c>
      <c r="K32" s="63"/>
      <c r="M32" s="251"/>
      <c r="N32" s="251"/>
    </row>
    <row r="33" spans="1:14" ht="15.75">
      <c r="A33" s="137"/>
      <c r="B33" s="22"/>
      <c r="C33" s="22" t="s">
        <v>92</v>
      </c>
      <c r="D33" s="22" t="s">
        <v>93</v>
      </c>
      <c r="E33" s="22"/>
      <c r="F33" s="146"/>
      <c r="G33" s="268">
        <f>SUM(G34:G36)</f>
        <v>600000</v>
      </c>
      <c r="H33" s="268">
        <f>SUM(H34:H36)</f>
        <v>612000</v>
      </c>
      <c r="I33" s="302">
        <f>SUM(I34:I36)</f>
        <v>327681</v>
      </c>
      <c r="J33" s="300">
        <f t="shared" si="0"/>
        <v>53.54264705882353</v>
      </c>
      <c r="M33" s="251"/>
      <c r="N33" s="251"/>
    </row>
    <row r="34" spans="1:10" ht="15.75">
      <c r="A34" s="137"/>
      <c r="B34" s="22"/>
      <c r="C34" s="22"/>
      <c r="D34" s="22"/>
      <c r="E34" s="22" t="s">
        <v>97</v>
      </c>
      <c r="F34" s="146"/>
      <c r="G34" s="268">
        <v>500000</v>
      </c>
      <c r="H34" s="270">
        <v>500000</v>
      </c>
      <c r="I34" s="302">
        <v>232812</v>
      </c>
      <c r="J34" s="300">
        <f t="shared" si="0"/>
        <v>46.5624</v>
      </c>
    </row>
    <row r="35" spans="1:10" ht="15.75">
      <c r="A35" s="141"/>
      <c r="B35" s="22"/>
      <c r="C35" s="22"/>
      <c r="D35" s="22"/>
      <c r="E35" s="22" t="s">
        <v>94</v>
      </c>
      <c r="F35" s="146"/>
      <c r="G35" s="268">
        <v>100000</v>
      </c>
      <c r="H35" s="270">
        <v>100000</v>
      </c>
      <c r="I35" s="302">
        <v>82869</v>
      </c>
      <c r="J35" s="300">
        <f t="shared" si="0"/>
        <v>82.869</v>
      </c>
    </row>
    <row r="36" spans="1:10" ht="15.75">
      <c r="A36" s="141"/>
      <c r="B36" s="22"/>
      <c r="C36" s="22"/>
      <c r="D36" s="22"/>
      <c r="E36" s="22" t="s">
        <v>284</v>
      </c>
      <c r="F36" s="146"/>
      <c r="G36" s="268">
        <v>0</v>
      </c>
      <c r="H36" s="270">
        <v>12000</v>
      </c>
      <c r="I36" s="302">
        <v>12000</v>
      </c>
      <c r="J36" s="300">
        <f t="shared" si="0"/>
        <v>100</v>
      </c>
    </row>
    <row r="37" spans="1:10" ht="15.75">
      <c r="A37" s="135"/>
      <c r="B37" s="144"/>
      <c r="C37" s="144"/>
      <c r="D37" s="144"/>
      <c r="E37" s="144"/>
      <c r="F37" s="145"/>
      <c r="G37" s="268"/>
      <c r="H37" s="297"/>
      <c r="I37" s="304"/>
      <c r="J37" s="300"/>
    </row>
    <row r="38" spans="1:10" ht="15.75">
      <c r="A38" s="163" t="s">
        <v>214</v>
      </c>
      <c r="B38" s="164"/>
      <c r="C38" s="164"/>
      <c r="D38" s="164"/>
      <c r="E38" s="164"/>
      <c r="F38" s="165"/>
      <c r="G38" s="269">
        <f>SUM(G39)</f>
        <v>2490000</v>
      </c>
      <c r="H38" s="269">
        <f>SUM(H39)</f>
        <v>3289000</v>
      </c>
      <c r="I38" s="291">
        <f>SUM(I39)</f>
        <v>3275888</v>
      </c>
      <c r="J38" s="311">
        <f t="shared" si="0"/>
        <v>99.60133779264214</v>
      </c>
    </row>
    <row r="39" spans="1:11" ht="15.75">
      <c r="A39" s="137" t="s">
        <v>98</v>
      </c>
      <c r="B39" s="30"/>
      <c r="C39" s="30" t="s">
        <v>99</v>
      </c>
      <c r="D39" s="30"/>
      <c r="E39" s="30"/>
      <c r="F39" s="156"/>
      <c r="G39" s="267">
        <f>SUM(G41+G43+G40)</f>
        <v>2490000</v>
      </c>
      <c r="H39" s="267">
        <f>SUM(H41+H43+H40)</f>
        <v>3289000</v>
      </c>
      <c r="I39" s="290">
        <f>SUM(I41+I43+I40)</f>
        <v>3275888</v>
      </c>
      <c r="J39" s="312">
        <f t="shared" si="0"/>
        <v>99.60133779264214</v>
      </c>
      <c r="K39" s="2"/>
    </row>
    <row r="40" spans="1:10" ht="15.75">
      <c r="A40" s="137"/>
      <c r="B40" s="30"/>
      <c r="C40" s="22" t="s">
        <v>281</v>
      </c>
      <c r="D40" s="22" t="s">
        <v>282</v>
      </c>
      <c r="E40" s="22"/>
      <c r="F40" s="146"/>
      <c r="G40" s="270">
        <v>0</v>
      </c>
      <c r="H40" s="270">
        <v>910000</v>
      </c>
      <c r="I40" s="302">
        <v>910206</v>
      </c>
      <c r="J40" s="300">
        <f t="shared" si="0"/>
        <v>100.02263736263737</v>
      </c>
    </row>
    <row r="41" spans="1:10" ht="15.75">
      <c r="A41" s="137"/>
      <c r="B41" s="30"/>
      <c r="C41" s="22" t="s">
        <v>195</v>
      </c>
      <c r="D41" s="22" t="s">
        <v>196</v>
      </c>
      <c r="E41" s="22"/>
      <c r="F41" s="146"/>
      <c r="G41" s="268">
        <f>SUM(G42:G42)</f>
        <v>2080000</v>
      </c>
      <c r="H41" s="306">
        <f>SUM(H42:H42)</f>
        <v>2189000</v>
      </c>
      <c r="I41" s="306">
        <f>SUM(I42:I42)</f>
        <v>2183515</v>
      </c>
      <c r="J41" s="300">
        <f t="shared" si="0"/>
        <v>99.7494289629968</v>
      </c>
    </row>
    <row r="42" spans="1:10" ht="15.75">
      <c r="A42" s="137"/>
      <c r="B42" s="30"/>
      <c r="C42" s="22"/>
      <c r="D42" s="22"/>
      <c r="E42" s="22" t="s">
        <v>103</v>
      </c>
      <c r="F42" s="146"/>
      <c r="G42" s="268">
        <v>2080000</v>
      </c>
      <c r="H42" s="302">
        <v>2189000</v>
      </c>
      <c r="I42" s="270">
        <v>2183515</v>
      </c>
      <c r="J42" s="300">
        <f t="shared" si="0"/>
        <v>99.7494289629968</v>
      </c>
    </row>
    <row r="43" spans="1:10" ht="15.75">
      <c r="A43" s="137"/>
      <c r="B43" s="30"/>
      <c r="C43" s="22" t="s">
        <v>181</v>
      </c>
      <c r="D43" s="22" t="s">
        <v>183</v>
      </c>
      <c r="E43" s="22"/>
      <c r="F43" s="156"/>
      <c r="G43" s="268">
        <v>410000</v>
      </c>
      <c r="H43" s="302">
        <v>190000</v>
      </c>
      <c r="I43" s="270">
        <v>182167</v>
      </c>
      <c r="J43" s="300">
        <f t="shared" si="0"/>
        <v>95.87736842105264</v>
      </c>
    </row>
    <row r="44" spans="1:10" ht="15.75">
      <c r="A44" s="135"/>
      <c r="B44" s="144"/>
      <c r="C44" s="144"/>
      <c r="D44" s="144"/>
      <c r="E44" s="144"/>
      <c r="F44" s="145"/>
      <c r="G44" s="268"/>
      <c r="H44" s="307"/>
      <c r="I44" s="308"/>
      <c r="J44" s="300"/>
    </row>
    <row r="45" spans="1:10" ht="15.75">
      <c r="A45" s="163" t="s">
        <v>190</v>
      </c>
      <c r="B45" s="191"/>
      <c r="C45" s="191"/>
      <c r="D45" s="191"/>
      <c r="E45" s="191"/>
      <c r="F45" s="192"/>
      <c r="G45" s="269">
        <f>SUM(G46+G70)</f>
        <v>8836970</v>
      </c>
      <c r="H45" s="291">
        <f>SUM(H46+H70)</f>
        <v>16447266</v>
      </c>
      <c r="I45" s="269">
        <f>SUM(I46+I70)</f>
        <v>15249992</v>
      </c>
      <c r="J45" s="311">
        <f t="shared" si="0"/>
        <v>92.72052874927664</v>
      </c>
    </row>
    <row r="46" spans="1:10" ht="15.75">
      <c r="A46" s="137" t="s">
        <v>74</v>
      </c>
      <c r="B46" s="30"/>
      <c r="C46" s="30" t="s">
        <v>75</v>
      </c>
      <c r="D46" s="30"/>
      <c r="E46" s="22"/>
      <c r="F46" s="146"/>
      <c r="G46" s="267">
        <f>SUM(G47+G67)</f>
        <v>7436970</v>
      </c>
      <c r="H46" s="290">
        <f>SUM(H47+H67+H68)</f>
        <v>15047266</v>
      </c>
      <c r="I46" s="267">
        <f>SUM(I47+I67+I68)</f>
        <v>14475448</v>
      </c>
      <c r="J46" s="312">
        <f t="shared" si="0"/>
        <v>96.19985451177642</v>
      </c>
    </row>
    <row r="47" spans="1:11" ht="22.5" customHeight="1">
      <c r="A47" s="141"/>
      <c r="B47" s="22" t="s">
        <v>76</v>
      </c>
      <c r="C47" s="22"/>
      <c r="D47" s="22" t="s">
        <v>77</v>
      </c>
      <c r="E47" s="22"/>
      <c r="F47" s="146"/>
      <c r="G47" s="270">
        <f>SUM(G48+G58+G60)</f>
        <v>7406970</v>
      </c>
      <c r="H47" s="302">
        <f>SUM(H48+H58+H60)</f>
        <v>13882966</v>
      </c>
      <c r="I47" s="270">
        <f>SUM(I48+I58+I60)</f>
        <v>13881848</v>
      </c>
      <c r="J47" s="300">
        <f t="shared" si="0"/>
        <v>99.99194696579967</v>
      </c>
      <c r="K47" s="44"/>
    </row>
    <row r="48" spans="1:13" ht="15.75">
      <c r="A48" s="137"/>
      <c r="B48" s="30"/>
      <c r="C48" s="22" t="s">
        <v>78</v>
      </c>
      <c r="D48" s="22" t="s">
        <v>79</v>
      </c>
      <c r="E48" s="22"/>
      <c r="F48" s="146"/>
      <c r="G48" s="268">
        <f>SUM(G49+G54+G55+G56+G57)</f>
        <v>5461362</v>
      </c>
      <c r="H48" s="268">
        <f>SUM(H49+H54+H55+H56+H57)</f>
        <v>5477362</v>
      </c>
      <c r="I48" s="268">
        <f>SUM(I49+I54+I55+I56+I57)</f>
        <v>5477222</v>
      </c>
      <c r="J48" s="300">
        <f t="shared" si="0"/>
        <v>99.9974440250617</v>
      </c>
      <c r="K48" s="24"/>
      <c r="M48" s="22"/>
    </row>
    <row r="49" spans="1:13" s="9" customFormat="1" ht="15.75">
      <c r="A49" s="137"/>
      <c r="B49" s="30"/>
      <c r="C49" s="22"/>
      <c r="D49" s="22"/>
      <c r="E49" s="22" t="s">
        <v>133</v>
      </c>
      <c r="F49" s="146"/>
      <c r="G49" s="270">
        <f>SUM(G50:G53)</f>
        <v>5347962</v>
      </c>
      <c r="H49" s="302">
        <f>SUM(H50:H53)</f>
        <v>5347962</v>
      </c>
      <c r="I49" s="270">
        <f>SUM(I50:I53)</f>
        <v>5347962</v>
      </c>
      <c r="J49" s="300">
        <f t="shared" si="0"/>
        <v>100</v>
      </c>
      <c r="K49" s="63"/>
      <c r="L49" s="2"/>
      <c r="M49" s="22"/>
    </row>
    <row r="50" spans="1:12" s="9" customFormat="1" ht="15.75">
      <c r="A50" s="137"/>
      <c r="B50" s="30"/>
      <c r="C50" s="22"/>
      <c r="D50" s="22"/>
      <c r="E50" s="142" t="s">
        <v>135</v>
      </c>
      <c r="F50" s="146"/>
      <c r="G50" s="268">
        <v>69542</v>
      </c>
      <c r="H50" s="306">
        <v>69542</v>
      </c>
      <c r="I50" s="268">
        <v>69542</v>
      </c>
      <c r="J50" s="300">
        <f t="shared" si="0"/>
        <v>100</v>
      </c>
      <c r="K50" s="63"/>
      <c r="L50" s="22"/>
    </row>
    <row r="51" spans="1:12" s="9" customFormat="1" ht="15.75">
      <c r="A51" s="137"/>
      <c r="B51" s="30"/>
      <c r="C51" s="22"/>
      <c r="D51" s="22"/>
      <c r="E51" s="142" t="s">
        <v>136</v>
      </c>
      <c r="F51" s="146"/>
      <c r="G51" s="268">
        <v>3712000</v>
      </c>
      <c r="H51" s="306">
        <v>3712000</v>
      </c>
      <c r="I51" s="268">
        <v>3712000</v>
      </c>
      <c r="J51" s="300">
        <f t="shared" si="0"/>
        <v>100</v>
      </c>
      <c r="K51" s="63"/>
      <c r="L51" s="22"/>
    </row>
    <row r="52" spans="1:11" s="9" customFormat="1" ht="15.75">
      <c r="A52" s="137"/>
      <c r="B52" s="30"/>
      <c r="C52" s="22"/>
      <c r="D52" s="22"/>
      <c r="E52" s="142" t="s">
        <v>137</v>
      </c>
      <c r="F52" s="146"/>
      <c r="G52" s="268">
        <v>100000</v>
      </c>
      <c r="H52" s="306">
        <v>100000</v>
      </c>
      <c r="I52" s="268">
        <v>100000</v>
      </c>
      <c r="J52" s="300">
        <f t="shared" si="0"/>
        <v>100</v>
      </c>
      <c r="K52" s="63"/>
    </row>
    <row r="53" spans="1:11" s="9" customFormat="1" ht="15.75">
      <c r="A53" s="137"/>
      <c r="B53" s="30"/>
      <c r="C53" s="22"/>
      <c r="D53" s="22"/>
      <c r="E53" s="142" t="s">
        <v>138</v>
      </c>
      <c r="F53" s="146"/>
      <c r="G53" s="268">
        <v>1466420</v>
      </c>
      <c r="H53" s="306">
        <v>1466420</v>
      </c>
      <c r="I53" s="268">
        <v>1466420</v>
      </c>
      <c r="J53" s="300">
        <f t="shared" si="0"/>
        <v>100</v>
      </c>
      <c r="K53" s="63"/>
    </row>
    <row r="54" spans="1:11" s="9" customFormat="1" ht="15.75">
      <c r="A54" s="137"/>
      <c r="B54" s="30"/>
      <c r="C54" s="22"/>
      <c r="D54" s="22"/>
      <c r="E54" s="142" t="s">
        <v>134</v>
      </c>
      <c r="F54" s="146"/>
      <c r="G54" s="268">
        <v>0</v>
      </c>
      <c r="H54" s="306">
        <v>0</v>
      </c>
      <c r="I54" s="268">
        <v>0</v>
      </c>
      <c r="J54" s="300">
        <v>0</v>
      </c>
      <c r="K54" s="63"/>
    </row>
    <row r="55" spans="1:11" s="9" customFormat="1" ht="15.75">
      <c r="A55" s="137"/>
      <c r="B55" s="30"/>
      <c r="C55" s="22"/>
      <c r="D55" s="22"/>
      <c r="E55" s="22" t="s">
        <v>141</v>
      </c>
      <c r="F55" s="146"/>
      <c r="G55" s="268">
        <v>0</v>
      </c>
      <c r="H55" s="306">
        <v>0</v>
      </c>
      <c r="I55" s="268">
        <v>0</v>
      </c>
      <c r="J55" s="300">
        <v>0</v>
      </c>
      <c r="K55" s="63"/>
    </row>
    <row r="56" spans="1:11" s="9" customFormat="1" ht="15.75">
      <c r="A56" s="137"/>
      <c r="B56" s="30"/>
      <c r="C56" s="22"/>
      <c r="D56" s="22"/>
      <c r="E56" s="22" t="s">
        <v>208</v>
      </c>
      <c r="F56" s="146"/>
      <c r="G56" s="268">
        <v>113400</v>
      </c>
      <c r="H56" s="306">
        <v>113400</v>
      </c>
      <c r="I56" s="268">
        <v>113400</v>
      </c>
      <c r="J56" s="300">
        <f t="shared" si="0"/>
        <v>100</v>
      </c>
      <c r="K56" s="63"/>
    </row>
    <row r="57" spans="1:11" s="9" customFormat="1" ht="15.75">
      <c r="A57" s="137"/>
      <c r="B57" s="30"/>
      <c r="C57" s="22"/>
      <c r="D57" s="22"/>
      <c r="E57" s="22" t="s">
        <v>283</v>
      </c>
      <c r="F57" s="146"/>
      <c r="G57" s="268">
        <v>0</v>
      </c>
      <c r="H57" s="306">
        <v>16000</v>
      </c>
      <c r="I57" s="268">
        <v>15860</v>
      </c>
      <c r="J57" s="300">
        <f t="shared" si="0"/>
        <v>99.125</v>
      </c>
      <c r="K57" s="63"/>
    </row>
    <row r="58" spans="1:11" s="9" customFormat="1" ht="15.75">
      <c r="A58" s="141"/>
      <c r="B58" s="22"/>
      <c r="C58" s="22" t="s">
        <v>80</v>
      </c>
      <c r="D58" s="22" t="s">
        <v>81</v>
      </c>
      <c r="E58" s="22"/>
      <c r="F58" s="146"/>
      <c r="G58" s="268">
        <f>SUM(G59)</f>
        <v>1800000</v>
      </c>
      <c r="H58" s="306">
        <f>SUM(H59)</f>
        <v>1800000</v>
      </c>
      <c r="I58" s="268">
        <f>SUM(I59)</f>
        <v>1800000</v>
      </c>
      <c r="J58" s="300">
        <f t="shared" si="0"/>
        <v>100</v>
      </c>
      <c r="K58" s="63"/>
    </row>
    <row r="59" spans="1:13" ht="15.75">
      <c r="A59" s="141"/>
      <c r="B59" s="22"/>
      <c r="C59" s="22"/>
      <c r="D59" s="22"/>
      <c r="E59" s="22" t="s">
        <v>16</v>
      </c>
      <c r="F59" s="146"/>
      <c r="G59" s="268">
        <v>1800000</v>
      </c>
      <c r="H59" s="302">
        <v>1800000</v>
      </c>
      <c r="I59" s="270">
        <v>1800000</v>
      </c>
      <c r="J59" s="300">
        <f t="shared" si="0"/>
        <v>100</v>
      </c>
      <c r="L59" s="9"/>
      <c r="M59" s="9"/>
    </row>
    <row r="60" spans="1:12" ht="15.75">
      <c r="A60" s="141"/>
      <c r="B60" s="22"/>
      <c r="C60" s="22" t="s">
        <v>82</v>
      </c>
      <c r="D60" s="22" t="s">
        <v>197</v>
      </c>
      <c r="E60" s="22"/>
      <c r="F60" s="146"/>
      <c r="G60" s="130">
        <f>SUM(G61:G66)</f>
        <v>145608</v>
      </c>
      <c r="H60" s="306">
        <f>SUM(H61:H66)</f>
        <v>6605604</v>
      </c>
      <c r="I60" s="268">
        <f>SUM(I61:I66)</f>
        <v>6604626</v>
      </c>
      <c r="J60" s="300">
        <f t="shared" si="0"/>
        <v>99.9851943894911</v>
      </c>
      <c r="L60" s="9"/>
    </row>
    <row r="61" spans="1:12" ht="15.75">
      <c r="A61" s="141"/>
      <c r="B61" s="22"/>
      <c r="C61" s="22"/>
      <c r="D61" s="22"/>
      <c r="E61" s="22" t="s">
        <v>224</v>
      </c>
      <c r="F61" s="146"/>
      <c r="G61" s="268">
        <v>145608</v>
      </c>
      <c r="H61" s="302">
        <v>156089</v>
      </c>
      <c r="I61" s="270">
        <v>155111</v>
      </c>
      <c r="J61" s="300">
        <f t="shared" si="0"/>
        <v>99.37343438679214</v>
      </c>
      <c r="L61" s="9"/>
    </row>
    <row r="62" spans="1:10" ht="15.75">
      <c r="A62" s="141"/>
      <c r="B62" s="22"/>
      <c r="C62" s="22"/>
      <c r="D62" s="22"/>
      <c r="E62" s="22" t="s">
        <v>269</v>
      </c>
      <c r="F62" s="146"/>
      <c r="G62" s="268">
        <v>0</v>
      </c>
      <c r="H62" s="302">
        <v>5343900</v>
      </c>
      <c r="I62" s="270">
        <v>5343900</v>
      </c>
      <c r="J62" s="300">
        <f t="shared" si="0"/>
        <v>100</v>
      </c>
    </row>
    <row r="63" spans="1:10" ht="15.75">
      <c r="A63" s="141"/>
      <c r="B63" s="22"/>
      <c r="C63" s="22"/>
      <c r="D63" s="22"/>
      <c r="E63" s="22" t="s">
        <v>287</v>
      </c>
      <c r="F63" s="146"/>
      <c r="G63" s="268">
        <v>0</v>
      </c>
      <c r="H63" s="302">
        <v>342900</v>
      </c>
      <c r="I63" s="270">
        <v>342900</v>
      </c>
      <c r="J63" s="300">
        <f t="shared" si="0"/>
        <v>100</v>
      </c>
    </row>
    <row r="64" spans="1:10" ht="15.75">
      <c r="A64" s="141"/>
      <c r="B64" s="22"/>
      <c r="C64" s="22"/>
      <c r="D64" s="22"/>
      <c r="E64" s="22" t="s">
        <v>288</v>
      </c>
      <c r="F64" s="146"/>
      <c r="G64" s="268">
        <v>0</v>
      </c>
      <c r="H64" s="302">
        <v>192000</v>
      </c>
      <c r="I64" s="270">
        <v>192000</v>
      </c>
      <c r="J64" s="300">
        <f t="shared" si="0"/>
        <v>100</v>
      </c>
    </row>
    <row r="65" spans="1:10" ht="15.75">
      <c r="A65" s="141"/>
      <c r="B65" s="22"/>
      <c r="C65" s="22"/>
      <c r="D65" s="22"/>
      <c r="E65" s="22" t="s">
        <v>289</v>
      </c>
      <c r="F65" s="146"/>
      <c r="G65" s="268">
        <v>0</v>
      </c>
      <c r="H65" s="302">
        <v>95250</v>
      </c>
      <c r="I65" s="270">
        <v>95250</v>
      </c>
      <c r="J65" s="300">
        <f t="shared" si="0"/>
        <v>100</v>
      </c>
    </row>
    <row r="66" spans="1:10" ht="15.75">
      <c r="A66" s="141"/>
      <c r="B66" s="22"/>
      <c r="C66" s="22"/>
      <c r="D66" s="22"/>
      <c r="E66" s="22" t="s">
        <v>290</v>
      </c>
      <c r="F66" s="146"/>
      <c r="G66" s="268">
        <v>0</v>
      </c>
      <c r="H66" s="302">
        <v>475465</v>
      </c>
      <c r="I66" s="270">
        <v>475465</v>
      </c>
      <c r="J66" s="300">
        <f t="shared" si="0"/>
        <v>100</v>
      </c>
    </row>
    <row r="67" spans="1:10" ht="15.75">
      <c r="A67" s="141"/>
      <c r="B67" s="22" t="s">
        <v>212</v>
      </c>
      <c r="C67" s="22"/>
      <c r="D67" s="22" t="s">
        <v>213</v>
      </c>
      <c r="E67" s="22"/>
      <c r="F67" s="146"/>
      <c r="G67" s="268">
        <v>30000</v>
      </c>
      <c r="H67" s="306">
        <v>594300</v>
      </c>
      <c r="I67" s="268">
        <v>24000</v>
      </c>
      <c r="J67" s="300">
        <f t="shared" si="0"/>
        <v>4.038364462392731</v>
      </c>
    </row>
    <row r="68" spans="1:10" ht="15.75">
      <c r="A68" s="141"/>
      <c r="B68" s="22" t="s">
        <v>248</v>
      </c>
      <c r="C68" s="22"/>
      <c r="D68" s="22" t="s">
        <v>110</v>
      </c>
      <c r="E68" s="22"/>
      <c r="F68" s="146"/>
      <c r="G68" s="268">
        <f>SUM(G69:G69)</f>
        <v>0</v>
      </c>
      <c r="H68" s="306">
        <f>SUM(H69:H69)</f>
        <v>570000</v>
      </c>
      <c r="I68" s="268">
        <f>SUM(I69:I69)</f>
        <v>569600</v>
      </c>
      <c r="J68" s="300">
        <f t="shared" si="0"/>
        <v>99.9298245614035</v>
      </c>
    </row>
    <row r="69" spans="1:10" ht="15.75">
      <c r="A69" s="141"/>
      <c r="B69" s="22"/>
      <c r="C69" s="22"/>
      <c r="D69" s="22"/>
      <c r="E69" s="7" t="s">
        <v>267</v>
      </c>
      <c r="F69" s="146"/>
      <c r="G69" s="268">
        <v>0</v>
      </c>
      <c r="H69" s="302">
        <v>570000</v>
      </c>
      <c r="I69" s="270">
        <v>569600</v>
      </c>
      <c r="J69" s="300">
        <f t="shared" si="0"/>
        <v>99.9298245614035</v>
      </c>
    </row>
    <row r="70" spans="1:10" ht="15.75">
      <c r="A70" s="137" t="s">
        <v>113</v>
      </c>
      <c r="B70" s="30"/>
      <c r="C70" s="30" t="s">
        <v>114</v>
      </c>
      <c r="D70" s="30"/>
      <c r="E70" s="30"/>
      <c r="F70" s="146"/>
      <c r="G70" s="267">
        <f aca="true" t="shared" si="2" ref="G70:I72">SUM(G71)</f>
        <v>1400000</v>
      </c>
      <c r="H70" s="290">
        <f t="shared" si="2"/>
        <v>1400000</v>
      </c>
      <c r="I70" s="267">
        <f t="shared" si="2"/>
        <v>774544</v>
      </c>
      <c r="J70" s="312">
        <f t="shared" si="0"/>
        <v>55.32457142857143</v>
      </c>
    </row>
    <row r="71" spans="1:10" ht="15.75">
      <c r="A71" s="137"/>
      <c r="B71" s="22" t="s">
        <v>115</v>
      </c>
      <c r="C71" s="22"/>
      <c r="D71" s="22" t="s">
        <v>116</v>
      </c>
      <c r="E71" s="22"/>
      <c r="F71" s="146"/>
      <c r="G71" s="270">
        <f t="shared" si="2"/>
        <v>1400000</v>
      </c>
      <c r="H71" s="302">
        <f t="shared" si="2"/>
        <v>1400000</v>
      </c>
      <c r="I71" s="270">
        <f t="shared" si="2"/>
        <v>774544</v>
      </c>
      <c r="J71" s="300">
        <f t="shared" si="0"/>
        <v>55.32457142857143</v>
      </c>
    </row>
    <row r="72" spans="1:10" ht="15.75">
      <c r="A72" s="137"/>
      <c r="B72" s="30"/>
      <c r="C72" s="22" t="s">
        <v>198</v>
      </c>
      <c r="D72" s="22" t="s">
        <v>199</v>
      </c>
      <c r="E72" s="22"/>
      <c r="F72" s="146"/>
      <c r="G72" s="268">
        <f t="shared" si="2"/>
        <v>1400000</v>
      </c>
      <c r="H72" s="306">
        <f t="shared" si="2"/>
        <v>1400000</v>
      </c>
      <c r="I72" s="268">
        <f t="shared" si="2"/>
        <v>774544</v>
      </c>
      <c r="J72" s="300">
        <f t="shared" si="0"/>
        <v>55.32457142857143</v>
      </c>
    </row>
    <row r="73" spans="1:10" ht="15.75">
      <c r="A73" s="141"/>
      <c r="B73" s="22"/>
      <c r="C73" s="22"/>
      <c r="D73" s="22"/>
      <c r="E73" s="22" t="s">
        <v>200</v>
      </c>
      <c r="F73" s="146"/>
      <c r="G73" s="268">
        <v>1400000</v>
      </c>
      <c r="H73" s="302">
        <v>1400000</v>
      </c>
      <c r="I73" s="270">
        <v>774544</v>
      </c>
      <c r="J73" s="300">
        <f t="shared" si="0"/>
        <v>55.32457142857143</v>
      </c>
    </row>
    <row r="74" spans="1:10" ht="15.75">
      <c r="A74" s="141"/>
      <c r="B74" s="22"/>
      <c r="C74" s="22"/>
      <c r="D74" s="22"/>
      <c r="E74" s="22"/>
      <c r="F74" s="146"/>
      <c r="G74" s="268"/>
      <c r="H74" s="307"/>
      <c r="I74" s="297"/>
      <c r="J74" s="300"/>
    </row>
    <row r="75" spans="1:10" ht="15.75">
      <c r="A75" s="163" t="s">
        <v>123</v>
      </c>
      <c r="B75" s="166"/>
      <c r="C75" s="166"/>
      <c r="D75" s="166"/>
      <c r="E75" s="166"/>
      <c r="F75" s="168"/>
      <c r="G75" s="269">
        <f>SUM(G76)</f>
        <v>455000</v>
      </c>
      <c r="H75" s="291">
        <f>SUM(H76)</f>
        <v>455000</v>
      </c>
      <c r="I75" s="269">
        <f>SUM(I76)</f>
        <v>2992</v>
      </c>
      <c r="J75" s="311">
        <f aca="true" t="shared" si="3" ref="J75:J111">I75/H75*100</f>
        <v>0.6575824175824175</v>
      </c>
    </row>
    <row r="76" spans="1:13" s="9" customFormat="1" ht="15.75">
      <c r="A76" s="137" t="s">
        <v>98</v>
      </c>
      <c r="B76" s="30"/>
      <c r="C76" s="30" t="s">
        <v>99</v>
      </c>
      <c r="D76" s="30"/>
      <c r="E76" s="30"/>
      <c r="F76" s="139"/>
      <c r="G76" s="267">
        <f>SUM(G79+G77)</f>
        <v>455000</v>
      </c>
      <c r="H76" s="290">
        <f>SUM(H79+H77)</f>
        <v>455000</v>
      </c>
      <c r="I76" s="267">
        <f>SUM(I79+I77)</f>
        <v>2992</v>
      </c>
      <c r="J76" s="312">
        <f t="shared" si="3"/>
        <v>0.6575824175824175</v>
      </c>
      <c r="L76" s="2"/>
      <c r="M76" s="2"/>
    </row>
    <row r="77" spans="1:12" s="9" customFormat="1" ht="15.75">
      <c r="A77" s="137"/>
      <c r="B77" s="30"/>
      <c r="C77" s="22" t="s">
        <v>100</v>
      </c>
      <c r="D77" s="22" t="s">
        <v>101</v>
      </c>
      <c r="E77" s="22"/>
      <c r="F77" s="139"/>
      <c r="G77" s="270">
        <f>SUM(G78)</f>
        <v>450000</v>
      </c>
      <c r="H77" s="302">
        <f>SUM(H78)</f>
        <v>450000</v>
      </c>
      <c r="I77" s="270">
        <f>SUM(I78)</f>
        <v>0</v>
      </c>
      <c r="J77" s="300">
        <f t="shared" si="3"/>
        <v>0</v>
      </c>
      <c r="L77" s="2"/>
    </row>
    <row r="78" spans="1:12" s="9" customFormat="1" ht="15.75">
      <c r="A78" s="137"/>
      <c r="B78" s="30"/>
      <c r="C78" s="30"/>
      <c r="D78" s="30"/>
      <c r="E78" s="22" t="s">
        <v>184</v>
      </c>
      <c r="F78" s="139"/>
      <c r="G78" s="268">
        <v>450000</v>
      </c>
      <c r="H78" s="306">
        <v>450000</v>
      </c>
      <c r="I78" s="268">
        <v>0</v>
      </c>
      <c r="J78" s="300">
        <f t="shared" si="3"/>
        <v>0</v>
      </c>
      <c r="L78" s="2"/>
    </row>
    <row r="79" spans="1:10" s="9" customFormat="1" ht="15.75">
      <c r="A79" s="141"/>
      <c r="B79" s="22"/>
      <c r="C79" s="22" t="s">
        <v>102</v>
      </c>
      <c r="D79" s="22" t="s">
        <v>14</v>
      </c>
      <c r="E79" s="22"/>
      <c r="F79" s="139"/>
      <c r="G79" s="268">
        <v>5000</v>
      </c>
      <c r="H79" s="306">
        <v>5000</v>
      </c>
      <c r="I79" s="268">
        <v>2992</v>
      </c>
      <c r="J79" s="300">
        <f t="shared" si="3"/>
        <v>59.84</v>
      </c>
    </row>
    <row r="80" spans="1:10" s="9" customFormat="1" ht="15.75">
      <c r="A80" s="131"/>
      <c r="B80" s="134"/>
      <c r="C80" s="132"/>
      <c r="D80" s="132"/>
      <c r="E80" s="132"/>
      <c r="F80" s="133"/>
      <c r="G80" s="268"/>
      <c r="H80" s="306"/>
      <c r="I80" s="306"/>
      <c r="J80" s="300"/>
    </row>
    <row r="81" spans="1:13" ht="15.75">
      <c r="A81" s="163" t="s">
        <v>146</v>
      </c>
      <c r="B81" s="166"/>
      <c r="C81" s="164"/>
      <c r="D81" s="164"/>
      <c r="E81" s="164"/>
      <c r="F81" s="165"/>
      <c r="G81" s="269">
        <f aca="true" t="shared" si="4" ref="G81:I82">SUM(G82)</f>
        <v>2152000</v>
      </c>
      <c r="H81" s="291">
        <f t="shared" si="4"/>
        <v>2152000</v>
      </c>
      <c r="I81" s="291">
        <f t="shared" si="4"/>
        <v>1030861</v>
      </c>
      <c r="J81" s="311">
        <f t="shared" si="3"/>
        <v>47.90246282527881</v>
      </c>
      <c r="K81" s="2"/>
      <c r="L81" s="9"/>
      <c r="M81" s="9"/>
    </row>
    <row r="82" spans="1:12" ht="14.25" customHeight="1">
      <c r="A82" s="137" t="s">
        <v>74</v>
      </c>
      <c r="B82" s="30"/>
      <c r="C82" s="30" t="s">
        <v>75</v>
      </c>
      <c r="D82" s="30"/>
      <c r="E82" s="30"/>
      <c r="F82" s="156"/>
      <c r="G82" s="267">
        <f t="shared" si="4"/>
        <v>2152000</v>
      </c>
      <c r="H82" s="290">
        <f t="shared" si="4"/>
        <v>2152000</v>
      </c>
      <c r="I82" s="290">
        <f t="shared" si="4"/>
        <v>1030861</v>
      </c>
      <c r="J82" s="312">
        <f t="shared" si="3"/>
        <v>47.90246282527881</v>
      </c>
      <c r="K82" s="2"/>
      <c r="L82" s="9"/>
    </row>
    <row r="83" spans="1:12" ht="15.75">
      <c r="A83" s="141"/>
      <c r="B83" s="22" t="s">
        <v>212</v>
      </c>
      <c r="C83" s="22"/>
      <c r="D83" s="22" t="s">
        <v>213</v>
      </c>
      <c r="E83" s="22"/>
      <c r="F83" s="146"/>
      <c r="G83" s="268">
        <v>2152000</v>
      </c>
      <c r="H83" s="302">
        <v>2152000</v>
      </c>
      <c r="I83" s="302">
        <v>1030861</v>
      </c>
      <c r="J83" s="300">
        <f t="shared" si="3"/>
        <v>47.90246282527881</v>
      </c>
      <c r="L83" s="9"/>
    </row>
    <row r="84" spans="1:10" ht="15.75">
      <c r="A84" s="141"/>
      <c r="B84" s="22"/>
      <c r="C84" s="22"/>
      <c r="D84" s="22"/>
      <c r="E84" s="22"/>
      <c r="F84" s="146"/>
      <c r="G84" s="268"/>
      <c r="H84" s="297"/>
      <c r="I84" s="307"/>
      <c r="J84" s="300"/>
    </row>
    <row r="85" spans="1:10" ht="15.75">
      <c r="A85" s="163" t="s">
        <v>124</v>
      </c>
      <c r="B85" s="193"/>
      <c r="C85" s="193"/>
      <c r="D85" s="193"/>
      <c r="E85" s="193"/>
      <c r="F85" s="168"/>
      <c r="G85" s="269">
        <f aca="true" t="shared" si="5" ref="G85:I87">SUM(G86)</f>
        <v>135000</v>
      </c>
      <c r="H85" s="269">
        <f t="shared" si="5"/>
        <v>135000</v>
      </c>
      <c r="I85" s="291">
        <f t="shared" si="5"/>
        <v>0</v>
      </c>
      <c r="J85" s="311">
        <f t="shared" si="3"/>
        <v>0</v>
      </c>
    </row>
    <row r="86" spans="1:10" ht="15.75">
      <c r="A86" s="137" t="s">
        <v>98</v>
      </c>
      <c r="B86" s="30"/>
      <c r="C86" s="30" t="s">
        <v>99</v>
      </c>
      <c r="D86" s="30"/>
      <c r="E86" s="30"/>
      <c r="F86" s="243"/>
      <c r="G86" s="267">
        <f t="shared" si="5"/>
        <v>135000</v>
      </c>
      <c r="H86" s="267">
        <f t="shared" si="5"/>
        <v>135000</v>
      </c>
      <c r="I86" s="290">
        <f t="shared" si="5"/>
        <v>0</v>
      </c>
      <c r="J86" s="312">
        <f t="shared" si="3"/>
        <v>0</v>
      </c>
    </row>
    <row r="87" spans="1:10" ht="15.75">
      <c r="A87" s="141"/>
      <c r="B87" s="22"/>
      <c r="C87" s="22" t="s">
        <v>195</v>
      </c>
      <c r="D87" s="22" t="s">
        <v>196</v>
      </c>
      <c r="E87" s="22"/>
      <c r="F87" s="146"/>
      <c r="G87" s="268">
        <f t="shared" si="5"/>
        <v>135000</v>
      </c>
      <c r="H87" s="268">
        <f t="shared" si="5"/>
        <v>135000</v>
      </c>
      <c r="I87" s="306">
        <f t="shared" si="5"/>
        <v>0</v>
      </c>
      <c r="J87" s="300">
        <f t="shared" si="3"/>
        <v>0</v>
      </c>
    </row>
    <row r="88" spans="1:10" ht="15.75">
      <c r="A88" s="141"/>
      <c r="B88" s="22"/>
      <c r="C88" s="22"/>
      <c r="D88" s="22"/>
      <c r="E88" s="22" t="s">
        <v>223</v>
      </c>
      <c r="F88" s="146"/>
      <c r="G88" s="268">
        <v>135000</v>
      </c>
      <c r="H88" s="270">
        <v>135000</v>
      </c>
      <c r="I88" s="302">
        <v>0</v>
      </c>
      <c r="J88" s="300">
        <f t="shared" si="3"/>
        <v>0</v>
      </c>
    </row>
    <row r="89" spans="1:10" ht="15.75">
      <c r="A89" s="141"/>
      <c r="B89" s="22"/>
      <c r="C89" s="22"/>
      <c r="D89" s="22"/>
      <c r="E89" s="22"/>
      <c r="F89" s="146"/>
      <c r="G89" s="268"/>
      <c r="H89" s="297"/>
      <c r="I89" s="307"/>
      <c r="J89" s="300"/>
    </row>
    <row r="90" spans="1:10" ht="15.75">
      <c r="A90" s="163" t="s">
        <v>122</v>
      </c>
      <c r="B90" s="191"/>
      <c r="C90" s="191"/>
      <c r="D90" s="191"/>
      <c r="E90" s="191"/>
      <c r="F90" s="192"/>
      <c r="G90" s="269">
        <f>SUM(G91+G93)</f>
        <v>450000</v>
      </c>
      <c r="H90" s="269">
        <f>SUM(H91+H93)</f>
        <v>2100000</v>
      </c>
      <c r="I90" s="291">
        <f>SUM(I91+I93)</f>
        <v>2100000</v>
      </c>
      <c r="J90" s="311">
        <f t="shared" si="3"/>
        <v>100</v>
      </c>
    </row>
    <row r="91" spans="1:10" ht="15.75">
      <c r="A91" s="137" t="s">
        <v>98</v>
      </c>
      <c r="B91" s="30"/>
      <c r="C91" s="30" t="s">
        <v>99</v>
      </c>
      <c r="D91" s="30"/>
      <c r="E91" s="30"/>
      <c r="F91" s="146"/>
      <c r="G91" s="267">
        <f>SUM(G92)</f>
        <v>450000</v>
      </c>
      <c r="H91" s="267">
        <f>SUM(H92)</f>
        <v>600000</v>
      </c>
      <c r="I91" s="290">
        <f>SUM(I92)</f>
        <v>600000</v>
      </c>
      <c r="J91" s="312">
        <f t="shared" si="3"/>
        <v>100</v>
      </c>
    </row>
    <row r="92" spans="1:10" ht="15.75">
      <c r="A92" s="141"/>
      <c r="B92" s="22"/>
      <c r="C92" s="22" t="s">
        <v>195</v>
      </c>
      <c r="D92" s="22" t="s">
        <v>196</v>
      </c>
      <c r="E92" s="22"/>
      <c r="F92" s="146"/>
      <c r="G92" s="268">
        <v>450000</v>
      </c>
      <c r="H92" s="270">
        <v>600000</v>
      </c>
      <c r="I92" s="302">
        <v>600000</v>
      </c>
      <c r="J92" s="300">
        <f t="shared" si="3"/>
        <v>100</v>
      </c>
    </row>
    <row r="93" spans="1:10" ht="15.75">
      <c r="A93" s="137" t="s">
        <v>104</v>
      </c>
      <c r="B93" s="30"/>
      <c r="C93" s="30" t="s">
        <v>105</v>
      </c>
      <c r="D93" s="30"/>
      <c r="E93" s="30"/>
      <c r="F93" s="146"/>
      <c r="G93" s="267">
        <f>SUM(G94)</f>
        <v>0</v>
      </c>
      <c r="H93" s="267">
        <f>SUM(H94)</f>
        <v>1500000</v>
      </c>
      <c r="I93" s="290">
        <f>SUM(I94)</f>
        <v>1500000</v>
      </c>
      <c r="J93" s="312">
        <f t="shared" si="3"/>
        <v>100</v>
      </c>
    </row>
    <row r="94" spans="1:10" ht="15.75">
      <c r="A94" s="141"/>
      <c r="B94" s="22" t="s">
        <v>106</v>
      </c>
      <c r="C94" s="22"/>
      <c r="D94" s="22" t="s">
        <v>107</v>
      </c>
      <c r="E94" s="22"/>
      <c r="F94" s="146"/>
      <c r="G94" s="268">
        <v>0</v>
      </c>
      <c r="H94" s="270">
        <v>1500000</v>
      </c>
      <c r="I94" s="302">
        <v>1500000</v>
      </c>
      <c r="J94" s="300">
        <f t="shared" si="3"/>
        <v>100</v>
      </c>
    </row>
    <row r="95" spans="1:10" ht="15.75">
      <c r="A95" s="141"/>
      <c r="B95" s="22"/>
      <c r="C95" s="22"/>
      <c r="D95" s="22"/>
      <c r="E95" s="22"/>
      <c r="F95" s="146"/>
      <c r="G95" s="268"/>
      <c r="H95" s="270"/>
      <c r="I95" s="307"/>
      <c r="J95" s="300"/>
    </row>
    <row r="96" spans="1:10" ht="15.75">
      <c r="A96" s="163" t="s">
        <v>125</v>
      </c>
      <c r="B96" s="191"/>
      <c r="C96" s="191"/>
      <c r="D96" s="191"/>
      <c r="E96" s="191"/>
      <c r="F96" s="192"/>
      <c r="G96" s="269">
        <f aca="true" t="shared" si="6" ref="G96:I97">SUM(G97)</f>
        <v>0</v>
      </c>
      <c r="H96" s="269">
        <f t="shared" si="6"/>
        <v>330000</v>
      </c>
      <c r="I96" s="291">
        <f t="shared" si="6"/>
        <v>327511</v>
      </c>
      <c r="J96" s="311">
        <f t="shared" si="3"/>
        <v>99.24575757575758</v>
      </c>
    </row>
    <row r="97" spans="1:10" ht="15.75">
      <c r="A97" s="137" t="s">
        <v>98</v>
      </c>
      <c r="B97" s="30"/>
      <c r="C97" s="30" t="s">
        <v>99</v>
      </c>
      <c r="D97" s="30"/>
      <c r="E97" s="30"/>
      <c r="F97" s="146"/>
      <c r="G97" s="267">
        <f t="shared" si="6"/>
        <v>0</v>
      </c>
      <c r="H97" s="267">
        <f t="shared" si="6"/>
        <v>330000</v>
      </c>
      <c r="I97" s="290">
        <f t="shared" si="6"/>
        <v>327511</v>
      </c>
      <c r="J97" s="312">
        <f t="shared" si="3"/>
        <v>99.24575757575758</v>
      </c>
    </row>
    <row r="98" spans="1:10" ht="15.75">
      <c r="A98" s="141"/>
      <c r="B98" s="22"/>
      <c r="C98" s="22" t="s">
        <v>181</v>
      </c>
      <c r="D98" s="22" t="s">
        <v>183</v>
      </c>
      <c r="E98" s="22"/>
      <c r="F98" s="146"/>
      <c r="G98" s="268">
        <v>0</v>
      </c>
      <c r="H98" s="270">
        <v>330000</v>
      </c>
      <c r="I98" s="302">
        <v>327511</v>
      </c>
      <c r="J98" s="300">
        <f t="shared" si="3"/>
        <v>99.24575757575758</v>
      </c>
    </row>
    <row r="99" spans="1:10" ht="15.75">
      <c r="A99" s="141"/>
      <c r="B99" s="22"/>
      <c r="C99" s="22"/>
      <c r="D99" s="22"/>
      <c r="E99" s="22"/>
      <c r="F99" s="146"/>
      <c r="G99" s="268"/>
      <c r="H99" s="270"/>
      <c r="I99" s="307"/>
      <c r="J99" s="300"/>
    </row>
    <row r="100" spans="1:10" ht="15.75">
      <c r="A100" s="163" t="s">
        <v>129</v>
      </c>
      <c r="B100" s="164"/>
      <c r="C100" s="164"/>
      <c r="D100" s="164"/>
      <c r="E100" s="164"/>
      <c r="F100" s="192"/>
      <c r="G100" s="269">
        <f>SUM(G101)</f>
        <v>0</v>
      </c>
      <c r="H100" s="269">
        <f>SUM(H101)</f>
        <v>187000</v>
      </c>
      <c r="I100" s="291">
        <f>SUM(I101)</f>
        <v>186275</v>
      </c>
      <c r="J100" s="311">
        <f t="shared" si="3"/>
        <v>99.61229946524064</v>
      </c>
    </row>
    <row r="101" spans="1:10" ht="15.75">
      <c r="A101" s="137" t="s">
        <v>98</v>
      </c>
      <c r="B101" s="30"/>
      <c r="C101" s="30" t="s">
        <v>99</v>
      </c>
      <c r="D101" s="22"/>
      <c r="E101" s="22"/>
      <c r="F101" s="146"/>
      <c r="G101" s="267">
        <f>SUM(G102:G104)</f>
        <v>0</v>
      </c>
      <c r="H101" s="267">
        <f>SUM(H102:H104)</f>
        <v>187000</v>
      </c>
      <c r="I101" s="290">
        <f>SUM(I102:I104)</f>
        <v>186275</v>
      </c>
      <c r="J101" s="312">
        <f t="shared" si="3"/>
        <v>99.61229946524064</v>
      </c>
    </row>
    <row r="102" spans="1:10" ht="15.75">
      <c r="A102" s="141"/>
      <c r="B102" s="22"/>
      <c r="C102" s="22" t="s">
        <v>195</v>
      </c>
      <c r="D102" s="22" t="s">
        <v>196</v>
      </c>
      <c r="E102" s="22"/>
      <c r="F102" s="146"/>
      <c r="G102" s="268">
        <v>0</v>
      </c>
      <c r="H102" s="270">
        <v>10000</v>
      </c>
      <c r="I102" s="302">
        <v>10000</v>
      </c>
      <c r="J102" s="300">
        <f t="shared" si="3"/>
        <v>100</v>
      </c>
    </row>
    <row r="103" spans="1:10" ht="15.75">
      <c r="A103" s="141"/>
      <c r="B103" s="22"/>
      <c r="C103" s="22" t="s">
        <v>279</v>
      </c>
      <c r="D103" s="22" t="s">
        <v>280</v>
      </c>
      <c r="E103" s="22"/>
      <c r="F103" s="146"/>
      <c r="G103" s="268">
        <v>0</v>
      </c>
      <c r="H103" s="270">
        <v>13000</v>
      </c>
      <c r="I103" s="302">
        <v>12775</v>
      </c>
      <c r="J103" s="300">
        <f t="shared" si="3"/>
        <v>98.26923076923076</v>
      </c>
    </row>
    <row r="104" spans="1:10" ht="15.75">
      <c r="A104" s="141"/>
      <c r="B104" s="22" t="s">
        <v>248</v>
      </c>
      <c r="C104" s="22"/>
      <c r="D104" s="22" t="s">
        <v>110</v>
      </c>
      <c r="E104" s="22"/>
      <c r="F104" s="146"/>
      <c r="G104" s="268">
        <v>0</v>
      </c>
      <c r="H104" s="270">
        <v>164000</v>
      </c>
      <c r="I104" s="302">
        <v>163500</v>
      </c>
      <c r="J104" s="300">
        <f t="shared" si="3"/>
        <v>99.6951219512195</v>
      </c>
    </row>
    <row r="105" spans="1:10" ht="15.75">
      <c r="A105" s="141"/>
      <c r="B105" s="22"/>
      <c r="C105" s="22"/>
      <c r="D105" s="22"/>
      <c r="E105" s="22"/>
      <c r="F105" s="146"/>
      <c r="G105" s="268"/>
      <c r="H105" s="270"/>
      <c r="I105" s="302"/>
      <c r="J105" s="300"/>
    </row>
    <row r="106" spans="1:10" ht="15.75">
      <c r="A106" s="163" t="s">
        <v>273</v>
      </c>
      <c r="B106" s="191"/>
      <c r="C106" s="191"/>
      <c r="D106" s="191"/>
      <c r="E106" s="191"/>
      <c r="F106" s="192"/>
      <c r="G106" s="269">
        <f>SUM(G107)</f>
        <v>0</v>
      </c>
      <c r="H106" s="269">
        <f aca="true" t="shared" si="7" ref="H106:I108">SUM(H107)</f>
        <v>13297370</v>
      </c>
      <c r="I106" s="291">
        <f t="shared" si="7"/>
        <v>10536619</v>
      </c>
      <c r="J106" s="311">
        <f t="shared" si="3"/>
        <v>79.2383681885967</v>
      </c>
    </row>
    <row r="107" spans="1:10" ht="15.75">
      <c r="A107" s="137" t="s">
        <v>113</v>
      </c>
      <c r="B107" s="30"/>
      <c r="C107" s="30" t="s">
        <v>114</v>
      </c>
      <c r="D107" s="30"/>
      <c r="E107" s="30"/>
      <c r="F107" s="146"/>
      <c r="G107" s="267">
        <f>SUM(G108)</f>
        <v>0</v>
      </c>
      <c r="H107" s="267">
        <f t="shared" si="7"/>
        <v>13297370</v>
      </c>
      <c r="I107" s="290">
        <f t="shared" si="7"/>
        <v>10536619</v>
      </c>
      <c r="J107" s="312">
        <f t="shared" si="3"/>
        <v>79.2383681885967</v>
      </c>
    </row>
    <row r="108" spans="1:10" ht="15.75">
      <c r="A108" s="137"/>
      <c r="B108" s="22" t="s">
        <v>115</v>
      </c>
      <c r="C108" s="22"/>
      <c r="D108" s="22" t="s">
        <v>116</v>
      </c>
      <c r="E108" s="22"/>
      <c r="F108" s="146"/>
      <c r="G108" s="268">
        <f>SUM(G109)</f>
        <v>0</v>
      </c>
      <c r="H108" s="268">
        <f t="shared" si="7"/>
        <v>13297370</v>
      </c>
      <c r="I108" s="306">
        <f t="shared" si="7"/>
        <v>10536619</v>
      </c>
      <c r="J108" s="300">
        <f t="shared" si="3"/>
        <v>79.2383681885967</v>
      </c>
    </row>
    <row r="109" spans="1:10" ht="15.75">
      <c r="A109" s="141"/>
      <c r="B109" s="22"/>
      <c r="C109" s="22" t="s">
        <v>285</v>
      </c>
      <c r="D109" s="22" t="s">
        <v>286</v>
      </c>
      <c r="E109" s="22"/>
      <c r="F109" s="146"/>
      <c r="G109" s="268">
        <v>0</v>
      </c>
      <c r="H109" s="270">
        <v>13297370</v>
      </c>
      <c r="I109" s="302">
        <v>10536619</v>
      </c>
      <c r="J109" s="300">
        <f t="shared" si="3"/>
        <v>79.2383681885967</v>
      </c>
    </row>
    <row r="110" spans="1:10" ht="15.75">
      <c r="A110" s="141"/>
      <c r="B110" s="22"/>
      <c r="C110" s="22"/>
      <c r="D110" s="22"/>
      <c r="E110" s="22"/>
      <c r="F110" s="146"/>
      <c r="G110" s="268"/>
      <c r="H110" s="308"/>
      <c r="I110" s="307"/>
      <c r="J110" s="300"/>
    </row>
    <row r="111" spans="1:10" ht="16.5" thickBot="1">
      <c r="A111" s="151" t="s">
        <v>144</v>
      </c>
      <c r="B111" s="154"/>
      <c r="C111" s="152"/>
      <c r="D111" s="152"/>
      <c r="E111" s="152"/>
      <c r="F111" s="152"/>
      <c r="G111" s="271">
        <f>SUM(G10+G23+G38+G45+G75+G17+G81+G85+G90+G96+G100+G106)</f>
        <v>33547000</v>
      </c>
      <c r="H111" s="271">
        <f>SUM(H10+H23+H38+H45+H75+H17+H81+H85+H90+H96+H100+H106)</f>
        <v>62620666</v>
      </c>
      <c r="I111" s="309">
        <f>SUM(I10+I23+I38+I45+I75+I17+I81+I85+I90+I96+I100+I106)</f>
        <v>53526094</v>
      </c>
      <c r="J111" s="310">
        <f t="shared" si="3"/>
        <v>85.47672424946742</v>
      </c>
    </row>
    <row r="112" spans="1:11" ht="15.75">
      <c r="A112" s="8"/>
      <c r="B112" s="4"/>
      <c r="C112" s="6"/>
      <c r="D112" s="6"/>
      <c r="E112" s="6"/>
      <c r="F112" s="6"/>
      <c r="G112" s="54"/>
      <c r="K112" s="2"/>
    </row>
    <row r="113" spans="1:11" ht="15.75">
      <c r="A113" s="8"/>
      <c r="B113" s="4"/>
      <c r="C113" s="6"/>
      <c r="D113" s="6"/>
      <c r="E113" s="6"/>
      <c r="F113" s="6"/>
      <c r="G113" s="54"/>
      <c r="K113" s="2"/>
    </row>
    <row r="114" spans="1:11" ht="15.75">
      <c r="A114" s="8"/>
      <c r="B114" s="4"/>
      <c r="C114" s="6"/>
      <c r="D114" s="6"/>
      <c r="E114" s="6"/>
      <c r="F114" s="6"/>
      <c r="G114" s="54"/>
      <c r="K114" s="2"/>
    </row>
    <row r="115" spans="1:11" ht="15.75">
      <c r="A115" s="8"/>
      <c r="B115" s="4"/>
      <c r="C115" s="6"/>
      <c r="D115" s="6"/>
      <c r="E115" s="6"/>
      <c r="F115" s="6"/>
      <c r="G115" s="54"/>
      <c r="K115" s="2"/>
    </row>
    <row r="116" spans="1:11" ht="15.75">
      <c r="A116" s="8"/>
      <c r="B116" s="4"/>
      <c r="C116" s="6"/>
      <c r="D116" s="6"/>
      <c r="E116" s="6"/>
      <c r="F116" s="6"/>
      <c r="G116" s="54"/>
      <c r="K116" s="2"/>
    </row>
    <row r="117" spans="1:11" ht="15.75">
      <c r="A117" s="8"/>
      <c r="B117" s="4"/>
      <c r="C117" s="6"/>
      <c r="D117" s="6"/>
      <c r="E117" s="6"/>
      <c r="F117" s="6"/>
      <c r="G117" s="54"/>
      <c r="K117" s="2"/>
    </row>
    <row r="118" spans="1:11" ht="15.75">
      <c r="A118" s="8"/>
      <c r="B118" s="4"/>
      <c r="C118" s="6"/>
      <c r="D118" s="6"/>
      <c r="E118" s="6"/>
      <c r="F118" s="6"/>
      <c r="G118" s="54"/>
      <c r="K118" s="2"/>
    </row>
    <row r="119" spans="1:11" ht="15.75">
      <c r="A119" s="8"/>
      <c r="B119" s="4"/>
      <c r="C119" s="6"/>
      <c r="D119" s="6"/>
      <c r="E119" s="6"/>
      <c r="F119" s="6"/>
      <c r="G119" s="54"/>
      <c r="K119" s="2"/>
    </row>
    <row r="120" spans="8:11" ht="15.75">
      <c r="H120" s="46"/>
      <c r="I120" s="46"/>
      <c r="K120" s="2"/>
    </row>
    <row r="121" spans="8:10" ht="15.75">
      <c r="H121" s="46"/>
      <c r="I121" s="46"/>
      <c r="J121" s="46"/>
    </row>
    <row r="122" spans="8:10" ht="15.75"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1:10" ht="15.75">
      <c r="A125" s="48"/>
      <c r="B125" s="48"/>
      <c r="C125" s="48"/>
      <c r="D125" s="48"/>
      <c r="E125" s="48"/>
      <c r="F125" s="48"/>
      <c r="G125" s="57"/>
      <c r="H125" s="21"/>
      <c r="I125" s="55"/>
      <c r="J125" s="46"/>
    </row>
    <row r="126" spans="1:13" s="22" customFormat="1" ht="15.75">
      <c r="A126" s="2"/>
      <c r="B126" s="2"/>
      <c r="C126" s="2"/>
      <c r="D126" s="2"/>
      <c r="E126" s="2"/>
      <c r="F126" s="2"/>
      <c r="G126" s="2"/>
      <c r="H126" s="21"/>
      <c r="I126" s="21"/>
      <c r="L126" s="2"/>
      <c r="M126" s="2"/>
    </row>
    <row r="127" spans="1:13" ht="15.75">
      <c r="A127" s="9"/>
      <c r="B127" s="9"/>
      <c r="C127" s="9"/>
      <c r="D127" s="9"/>
      <c r="G127" s="9"/>
      <c r="H127" s="21"/>
      <c r="I127" s="21"/>
      <c r="J127" s="43"/>
      <c r="K127" s="44"/>
      <c r="M127" s="22"/>
    </row>
    <row r="128" spans="8:13" ht="22.5" customHeight="1">
      <c r="H128" s="45"/>
      <c r="I128" s="33"/>
      <c r="J128" s="43"/>
      <c r="K128" s="44"/>
      <c r="M128" s="22"/>
    </row>
    <row r="129" spans="1:13" ht="15.75">
      <c r="A129" s="9"/>
      <c r="B129" s="9"/>
      <c r="H129" s="9"/>
      <c r="I129" s="9"/>
      <c r="J129" s="33"/>
      <c r="K129" s="24"/>
      <c r="L129" s="22"/>
      <c r="M129" s="22"/>
    </row>
    <row r="130" spans="3:13" s="9" customFormat="1" ht="15.75">
      <c r="C130" s="2"/>
      <c r="D130" s="2"/>
      <c r="E130" s="2"/>
      <c r="F130" s="2"/>
      <c r="G130" s="2"/>
      <c r="K130" s="63"/>
      <c r="L130" s="22"/>
      <c r="M130" s="22"/>
    </row>
    <row r="131" spans="3:12" s="9" customFormat="1" ht="15.75">
      <c r="C131" s="2"/>
      <c r="D131" s="2"/>
      <c r="E131" s="2"/>
      <c r="F131" s="2"/>
      <c r="G131" s="2"/>
      <c r="K131" s="63"/>
      <c r="L131" s="22"/>
    </row>
    <row r="132" spans="1:12" s="9" customFormat="1" ht="15.75">
      <c r="A132" s="2"/>
      <c r="B132" s="2"/>
      <c r="C132" s="2"/>
      <c r="D132" s="2"/>
      <c r="E132" s="2"/>
      <c r="F132" s="2"/>
      <c r="G132" s="2"/>
      <c r="H132" s="46"/>
      <c r="I132" s="46"/>
      <c r="K132" s="63"/>
      <c r="L132" s="22"/>
    </row>
    <row r="133" spans="4:13" ht="15.75">
      <c r="D133" s="18"/>
      <c r="H133" s="46"/>
      <c r="I133" s="46"/>
      <c r="J133" s="46"/>
      <c r="L133" s="9"/>
      <c r="M133" s="9"/>
    </row>
    <row r="134" spans="8:12" ht="15.75" customHeight="1">
      <c r="H134" s="46"/>
      <c r="I134" s="46"/>
      <c r="J134" s="46"/>
      <c r="L134" s="9"/>
    </row>
    <row r="135" spans="8:12" ht="15.75">
      <c r="H135" s="46"/>
      <c r="I135" s="46"/>
      <c r="J135" s="46"/>
      <c r="L135" s="9"/>
    </row>
    <row r="136" spans="8:10" ht="15.75">
      <c r="H136" s="46"/>
      <c r="I136" s="46"/>
      <c r="J136" s="46"/>
    </row>
    <row r="137" spans="8:10" ht="15.75">
      <c r="H137" s="46"/>
      <c r="I137" s="46"/>
      <c r="J137" s="46"/>
    </row>
    <row r="138" spans="5:10" ht="15.75">
      <c r="E138" s="65"/>
      <c r="F138" s="65"/>
      <c r="H138" s="46"/>
      <c r="I138" s="46"/>
      <c r="J138" s="46"/>
    </row>
    <row r="139" spans="8:10" ht="15.75">
      <c r="H139" s="46"/>
      <c r="I139" s="46"/>
      <c r="J139" s="46"/>
    </row>
    <row r="140" spans="8:10" ht="15.75">
      <c r="H140" s="46"/>
      <c r="I140" s="46"/>
      <c r="J140" s="46"/>
    </row>
    <row r="141" spans="8:10" ht="15.75">
      <c r="H141" s="46"/>
      <c r="I141" s="46"/>
      <c r="J141" s="46"/>
    </row>
    <row r="142" spans="1:10" ht="15.75">
      <c r="A142" s="9"/>
      <c r="B142" s="9"/>
      <c r="C142" s="9"/>
      <c r="D142" s="9"/>
      <c r="E142" s="9"/>
      <c r="F142" s="9"/>
      <c r="H142" s="46"/>
      <c r="I142" s="46"/>
      <c r="J142" s="46"/>
    </row>
    <row r="143" spans="8:10" ht="15.75">
      <c r="H143" s="46"/>
      <c r="I143" s="46"/>
      <c r="J143" s="46"/>
    </row>
    <row r="144" spans="8:10" ht="15.75">
      <c r="H144" s="46"/>
      <c r="I144" s="46"/>
      <c r="J144" s="46"/>
    </row>
    <row r="145" spans="8:10" ht="15.75"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1:10" ht="15.75">
      <c r="A148" s="9"/>
      <c r="B148" s="9"/>
      <c r="C148" s="9"/>
      <c r="D148" s="9"/>
      <c r="E148" s="9"/>
      <c r="F148" s="9"/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1:10" ht="15.75">
      <c r="A153" s="9"/>
      <c r="B153" s="9"/>
      <c r="C153" s="9"/>
      <c r="D153" s="9"/>
      <c r="H153" s="46"/>
      <c r="I153" s="46"/>
      <c r="J153" s="46"/>
    </row>
    <row r="154" spans="1:10" ht="15.75">
      <c r="A154" s="9"/>
      <c r="H154" s="46"/>
      <c r="I154" s="46"/>
      <c r="J154" s="46"/>
    </row>
    <row r="155" spans="1:10" ht="15.75">
      <c r="A155" s="9"/>
      <c r="H155" s="46"/>
      <c r="I155" s="46"/>
      <c r="J155" s="46"/>
    </row>
    <row r="156" spans="1:10" ht="15.75">
      <c r="A156" s="9"/>
      <c r="H156" s="46"/>
      <c r="I156" s="46"/>
      <c r="J156" s="46"/>
    </row>
    <row r="157" spans="1:10" ht="15.75">
      <c r="A157" s="9"/>
      <c r="H157" s="46"/>
      <c r="I157" s="46"/>
      <c r="J157" s="46"/>
    </row>
    <row r="158" spans="1:10" ht="15.75">
      <c r="A158" s="9"/>
      <c r="H158" s="46"/>
      <c r="I158" s="46"/>
      <c r="J158" s="46"/>
    </row>
    <row r="159" spans="1:10" ht="15.75">
      <c r="A159" s="9"/>
      <c r="H159" s="46"/>
      <c r="I159" s="46"/>
      <c r="J159" s="46"/>
    </row>
    <row r="160" spans="1:10" ht="15.75">
      <c r="A160" s="9"/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8:10" ht="15.75">
      <c r="H163" s="46"/>
      <c r="I163" s="46"/>
      <c r="J163" s="46"/>
    </row>
    <row r="164" spans="8:10" ht="15.75">
      <c r="H164" s="46"/>
      <c r="I164" s="46"/>
      <c r="J164" s="46"/>
    </row>
    <row r="165" spans="1:10" ht="15.75">
      <c r="A165" s="9"/>
      <c r="B165" s="9"/>
      <c r="C165" s="9"/>
      <c r="D165" s="9"/>
      <c r="E165" s="9"/>
      <c r="F165" s="9"/>
      <c r="H165" s="46"/>
      <c r="I165" s="46"/>
      <c r="J165" s="46"/>
    </row>
    <row r="166" spans="8:10" ht="15.75">
      <c r="H166" s="46"/>
      <c r="I166" s="46"/>
      <c r="J166" s="46"/>
    </row>
    <row r="167" spans="8:10" ht="15.75">
      <c r="H167" s="46"/>
      <c r="I167" s="46"/>
      <c r="J167" s="46"/>
    </row>
    <row r="168" spans="8:10" ht="15.75">
      <c r="H168" s="46"/>
      <c r="I168" s="46"/>
      <c r="J168" s="46"/>
    </row>
    <row r="169" spans="8:10" ht="15.75">
      <c r="H169" s="46"/>
      <c r="I169" s="46"/>
      <c r="J169" s="46"/>
    </row>
    <row r="170" spans="8:10" ht="15.75">
      <c r="H170" s="46"/>
      <c r="I170" s="46"/>
      <c r="J170" s="46"/>
    </row>
    <row r="171" spans="8:10" ht="15.75">
      <c r="H171" s="46"/>
      <c r="I171" s="46"/>
      <c r="J171" s="46"/>
    </row>
    <row r="172" spans="8:10" ht="15.75"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1:10" ht="15.75">
      <c r="A180" s="9"/>
      <c r="B180" s="9"/>
      <c r="C180" s="9"/>
      <c r="D180" s="9"/>
      <c r="E180" s="9"/>
      <c r="F180" s="9"/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1:10" ht="15.75">
      <c r="A185" s="9"/>
      <c r="B185" s="9"/>
      <c r="C185" s="9"/>
      <c r="D185" s="9"/>
      <c r="E185" s="9"/>
      <c r="F185" s="9"/>
      <c r="H185" s="46"/>
      <c r="I185" s="46"/>
      <c r="J185" s="46"/>
    </row>
    <row r="186" spans="8:10" ht="15.75">
      <c r="H186" s="46"/>
      <c r="I186" s="46"/>
      <c r="J186" s="46"/>
    </row>
    <row r="187" spans="8:10" ht="15.75">
      <c r="H187" s="46"/>
      <c r="I187" s="46"/>
      <c r="J187" s="46"/>
    </row>
    <row r="188" spans="8:10" ht="15.75">
      <c r="H188" s="46"/>
      <c r="I188" s="46"/>
      <c r="J188" s="46"/>
    </row>
    <row r="189" spans="1:10" ht="15.75">
      <c r="A189" s="9"/>
      <c r="B189" s="9"/>
      <c r="C189" s="9"/>
      <c r="D189" s="9"/>
      <c r="E189" s="9"/>
      <c r="F189" s="9"/>
      <c r="H189" s="46"/>
      <c r="I189" s="46"/>
      <c r="J189" s="46"/>
    </row>
    <row r="190" spans="8:10" ht="15.75">
      <c r="H190" s="46"/>
      <c r="I190" s="46"/>
      <c r="J190" s="46"/>
    </row>
    <row r="191" spans="8:10" ht="15.75">
      <c r="H191" s="46"/>
      <c r="I191" s="46"/>
      <c r="J191" s="46"/>
    </row>
    <row r="192" spans="1:10" ht="15.75">
      <c r="A192" s="9"/>
      <c r="B192" s="9"/>
      <c r="C192" s="9"/>
      <c r="D192" s="9"/>
      <c r="E192" s="9"/>
      <c r="F192" s="9"/>
      <c r="H192" s="46"/>
      <c r="I192" s="46"/>
      <c r="J192" s="46"/>
    </row>
    <row r="193" spans="8:10" ht="15.75">
      <c r="H193" s="46"/>
      <c r="I193" s="46"/>
      <c r="J193" s="46"/>
    </row>
    <row r="194" spans="8:10" ht="15.75">
      <c r="H194" s="46"/>
      <c r="I194" s="46"/>
      <c r="J194" s="46"/>
    </row>
    <row r="195" spans="8:10" ht="15.75">
      <c r="H195" s="46"/>
      <c r="I195" s="46"/>
      <c r="J195" s="46"/>
    </row>
    <row r="196" spans="8:10" ht="15.75">
      <c r="H196" s="46"/>
      <c r="I196" s="46"/>
      <c r="J196" s="46"/>
    </row>
    <row r="197" spans="8:10" ht="15.75">
      <c r="H197" s="46"/>
      <c r="I197" s="46"/>
      <c r="J197" s="46"/>
    </row>
    <row r="198" spans="8:10" ht="15.75">
      <c r="H198" s="46"/>
      <c r="I198" s="46"/>
      <c r="J198" s="46"/>
    </row>
    <row r="199" spans="8:10" ht="15.75">
      <c r="H199" s="46"/>
      <c r="I199" s="46"/>
      <c r="J199" s="46"/>
    </row>
    <row r="200" spans="8:10" ht="15.75">
      <c r="H200" s="46"/>
      <c r="I200" s="46"/>
      <c r="J200" s="46"/>
    </row>
    <row r="201" spans="8:10" ht="15.75">
      <c r="H201" s="46"/>
      <c r="I201" s="46"/>
      <c r="J201" s="46"/>
    </row>
    <row r="202" spans="8:10" ht="15.75">
      <c r="H202" s="46"/>
      <c r="I202" s="46"/>
      <c r="J202" s="46"/>
    </row>
    <row r="203" spans="8:10" ht="15.75">
      <c r="H203" s="46"/>
      <c r="I203" s="46"/>
      <c r="J203" s="46"/>
    </row>
    <row r="204" spans="8:10" ht="15.75">
      <c r="H204" s="46"/>
      <c r="I204" s="46"/>
      <c r="J204" s="46"/>
    </row>
    <row r="205" spans="8:10" ht="15.75">
      <c r="H205" s="46"/>
      <c r="I205" s="46"/>
      <c r="J205" s="46"/>
    </row>
    <row r="206" spans="8:10" ht="15.75">
      <c r="H206" s="46"/>
      <c r="I206" s="46"/>
      <c r="J206" s="46"/>
    </row>
    <row r="207" spans="8:10" ht="15.75">
      <c r="H207" s="46"/>
      <c r="I207" s="46"/>
      <c r="J207" s="46"/>
    </row>
    <row r="208" spans="8:10" ht="15.75">
      <c r="H208" s="46"/>
      <c r="I208" s="46"/>
      <c r="J208" s="46"/>
    </row>
    <row r="209" spans="1:10" ht="15.75">
      <c r="A209" s="9"/>
      <c r="B209" s="9"/>
      <c r="C209" s="9"/>
      <c r="D209" s="9"/>
      <c r="E209" s="66"/>
      <c r="F209" s="66"/>
      <c r="G209" s="9"/>
      <c r="H209" s="9"/>
      <c r="I209" s="9"/>
      <c r="J209" s="46"/>
    </row>
    <row r="210" spans="1:13" s="9" customFormat="1" ht="15.75">
      <c r="A210" s="2"/>
      <c r="B210" s="2"/>
      <c r="C210" s="2"/>
      <c r="D210" s="2"/>
      <c r="E210" s="67"/>
      <c r="F210" s="67"/>
      <c r="G210" s="2"/>
      <c r="H210" s="47"/>
      <c r="I210" s="47"/>
      <c r="K210" s="63"/>
      <c r="L210" s="2"/>
      <c r="M210" s="2"/>
    </row>
    <row r="211" spans="5:13" ht="15.75">
      <c r="E211" s="67"/>
      <c r="F211" s="67"/>
      <c r="G211" s="67"/>
      <c r="J211" s="47"/>
      <c r="M211" s="9"/>
    </row>
    <row r="212" spans="5:6" ht="15.75">
      <c r="E212" s="67"/>
      <c r="F212" s="67"/>
    </row>
    <row r="213" spans="1:12" ht="15.75">
      <c r="A213" s="9"/>
      <c r="B213" s="9"/>
      <c r="C213" s="9"/>
      <c r="D213" s="9"/>
      <c r="E213" s="66"/>
      <c r="F213" s="66"/>
      <c r="G213" s="9"/>
      <c r="H213" s="9"/>
      <c r="I213" s="9"/>
      <c r="L213" s="9"/>
    </row>
    <row r="214" spans="1:13" s="9" customFormat="1" ht="15.75">
      <c r="A214" s="2"/>
      <c r="B214" s="2"/>
      <c r="C214" s="2"/>
      <c r="D214" s="2"/>
      <c r="E214" s="67"/>
      <c r="F214" s="67"/>
      <c r="G214" s="2"/>
      <c r="H214" s="2"/>
      <c r="I214" s="2"/>
      <c r="K214" s="63"/>
      <c r="L214" s="2"/>
      <c r="M214" s="2"/>
    </row>
    <row r="215" spans="5:13" ht="15.75">
      <c r="E215" s="67"/>
      <c r="F215" s="67"/>
      <c r="M215" s="9"/>
    </row>
    <row r="216" spans="5:6" ht="15.75">
      <c r="E216" s="67"/>
      <c r="F216" s="67"/>
    </row>
    <row r="217" spans="1:12" ht="15.75">
      <c r="A217" s="9"/>
      <c r="B217" s="9"/>
      <c r="C217" s="9"/>
      <c r="D217" s="9"/>
      <c r="E217" s="66"/>
      <c r="F217" s="66"/>
      <c r="G217" s="9"/>
      <c r="H217" s="9"/>
      <c r="I217" s="9"/>
      <c r="L217" s="9"/>
    </row>
    <row r="218" spans="1:13" s="9" customFormat="1" ht="15.75">
      <c r="A218" s="2"/>
      <c r="B218" s="2"/>
      <c r="C218" s="2"/>
      <c r="D218" s="2"/>
      <c r="E218" s="67"/>
      <c r="F218" s="67"/>
      <c r="G218" s="2"/>
      <c r="H218" s="2"/>
      <c r="I218" s="2"/>
      <c r="K218" s="62"/>
      <c r="L218" s="2"/>
      <c r="M218" s="2"/>
    </row>
    <row r="219" spans="5:13" ht="15.75">
      <c r="E219" s="67"/>
      <c r="F219" s="67"/>
      <c r="M219" s="9"/>
    </row>
    <row r="220" spans="5:6" ht="15.75">
      <c r="E220" s="67"/>
      <c r="F220" s="67"/>
    </row>
    <row r="221" spans="5:12" ht="15.75">
      <c r="E221" s="67"/>
      <c r="F221" s="67"/>
      <c r="L221" s="9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1:9" ht="15.75">
      <c r="A227" s="9"/>
      <c r="B227" s="9"/>
      <c r="C227" s="9"/>
      <c r="D227" s="9"/>
      <c r="E227" s="66"/>
      <c r="F227" s="66"/>
      <c r="G227" s="9"/>
      <c r="H227" s="9"/>
      <c r="I227" s="9"/>
    </row>
    <row r="228" spans="1:13" s="9" customFormat="1" ht="15.75">
      <c r="A228" s="2"/>
      <c r="B228" s="2"/>
      <c r="C228" s="2"/>
      <c r="D228" s="2"/>
      <c r="E228" s="67"/>
      <c r="F228" s="67"/>
      <c r="G228" s="2"/>
      <c r="H228" s="2"/>
      <c r="I228" s="2"/>
      <c r="K228" s="62"/>
      <c r="L228" s="2"/>
      <c r="M228" s="2"/>
    </row>
    <row r="229" spans="5:13" ht="15.75">
      <c r="E229" s="67"/>
      <c r="F229" s="67"/>
      <c r="M229" s="9"/>
    </row>
    <row r="230" spans="5:6" ht="15.75">
      <c r="E230" s="67"/>
      <c r="F230" s="67"/>
    </row>
    <row r="231" spans="5:12" ht="15.75">
      <c r="E231" s="67"/>
      <c r="F231" s="67"/>
      <c r="L231" s="9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1:9" ht="15.75">
      <c r="A238" s="9"/>
      <c r="B238" s="9"/>
      <c r="C238" s="9"/>
      <c r="D238" s="9"/>
      <c r="E238" s="66"/>
      <c r="F238" s="66"/>
      <c r="G238" s="9"/>
      <c r="H238" s="9"/>
      <c r="I238" s="9"/>
    </row>
    <row r="239" spans="1:13" s="9" customFormat="1" ht="15.75">
      <c r="A239" s="2"/>
      <c r="B239" s="2"/>
      <c r="C239" s="2"/>
      <c r="D239" s="2"/>
      <c r="E239" s="67"/>
      <c r="F239" s="67"/>
      <c r="G239" s="2"/>
      <c r="H239" s="2"/>
      <c r="I239" s="2"/>
      <c r="K239" s="62"/>
      <c r="L239" s="2"/>
      <c r="M239" s="2"/>
    </row>
    <row r="240" spans="5:13" ht="15.75">
      <c r="E240" s="67"/>
      <c r="F240" s="67"/>
      <c r="M240" s="9"/>
    </row>
    <row r="241" spans="5:6" ht="15.75">
      <c r="E241" s="67"/>
      <c r="F241" s="67"/>
    </row>
    <row r="242" spans="5:12" ht="15.75">
      <c r="E242" s="67"/>
      <c r="F242" s="67"/>
      <c r="L242" s="9"/>
    </row>
    <row r="243" spans="5:6" ht="15.75">
      <c r="E243" s="67"/>
      <c r="F243" s="67"/>
    </row>
    <row r="244" spans="5:6" ht="15.75">
      <c r="E244" s="67"/>
      <c r="F244" s="67"/>
    </row>
    <row r="245" spans="1:9" ht="15.75">
      <c r="A245" s="9"/>
      <c r="B245" s="9"/>
      <c r="C245" s="9"/>
      <c r="D245" s="9"/>
      <c r="E245" s="66"/>
      <c r="F245" s="66"/>
      <c r="G245" s="9"/>
      <c r="H245" s="9"/>
      <c r="I245" s="9"/>
    </row>
    <row r="246" spans="1:13" s="9" customFormat="1" ht="15.75">
      <c r="A246" s="2"/>
      <c r="B246" s="2"/>
      <c r="C246" s="2"/>
      <c r="D246" s="2"/>
      <c r="E246" s="67"/>
      <c r="F246" s="67"/>
      <c r="G246" s="2"/>
      <c r="H246" s="2"/>
      <c r="I246" s="2"/>
      <c r="K246" s="62"/>
      <c r="L246" s="2"/>
      <c r="M246" s="2"/>
    </row>
    <row r="247" spans="5:13" ht="15.75">
      <c r="E247" s="67"/>
      <c r="F247" s="67"/>
      <c r="M247" s="9"/>
    </row>
    <row r="248" spans="5:6" ht="15.75">
      <c r="E248" s="67"/>
      <c r="F248" s="67"/>
    </row>
    <row r="249" spans="5:12" ht="15.75">
      <c r="E249" s="67"/>
      <c r="F249" s="67"/>
      <c r="L249" s="9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6" ht="15.75">
      <c r="E253" s="67"/>
      <c r="F253" s="67"/>
    </row>
    <row r="254" spans="5:6" ht="15.75">
      <c r="E254" s="67"/>
      <c r="F254" s="67"/>
    </row>
    <row r="255" spans="5:6" ht="15.75">
      <c r="E255" s="67"/>
      <c r="F255" s="67"/>
    </row>
    <row r="256" spans="5:6" ht="15.75">
      <c r="E256" s="67"/>
      <c r="F256" s="67"/>
    </row>
    <row r="257" spans="5:6" ht="15.75">
      <c r="E257" s="67"/>
      <c r="F257" s="67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6" ht="15.75">
      <c r="E261" s="67"/>
      <c r="F261" s="67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6" ht="15.75">
      <c r="E266" s="67"/>
      <c r="F266" s="67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6" ht="15.75">
      <c r="E270" s="67"/>
      <c r="F270" s="67"/>
    </row>
    <row r="271" spans="5:6" ht="15.75">
      <c r="E271" s="67"/>
      <c r="F271" s="67"/>
    </row>
    <row r="272" spans="5:6" ht="15.75">
      <c r="E272" s="67"/>
      <c r="F272" s="67"/>
    </row>
    <row r="273" spans="5:9" ht="15.75">
      <c r="E273" s="67"/>
      <c r="F273" s="67"/>
      <c r="H273" s="22"/>
      <c r="I273" s="22"/>
    </row>
    <row r="274" spans="5:10" ht="15.75">
      <c r="E274" s="67"/>
      <c r="F274" s="67"/>
      <c r="H274" s="22"/>
      <c r="I274" s="22"/>
      <c r="J274" s="22"/>
    </row>
    <row r="275" spans="1:10" ht="15.75">
      <c r="A275" s="9"/>
      <c r="B275" s="9"/>
      <c r="C275" s="9"/>
      <c r="D275" s="9"/>
      <c r="E275" s="66"/>
      <c r="F275" s="66"/>
      <c r="G275" s="9"/>
      <c r="H275" s="30"/>
      <c r="I275" s="30"/>
      <c r="J275" s="22"/>
    </row>
    <row r="276" spans="1:13" s="9" customFormat="1" ht="15.75">
      <c r="A276" s="2"/>
      <c r="B276" s="2"/>
      <c r="C276" s="2"/>
      <c r="D276" s="2"/>
      <c r="E276" s="67"/>
      <c r="F276" s="67"/>
      <c r="G276" s="2"/>
      <c r="H276" s="22"/>
      <c r="I276" s="22"/>
      <c r="J276" s="30"/>
      <c r="K276" s="62"/>
      <c r="L276" s="2"/>
      <c r="M276" s="2"/>
    </row>
    <row r="277" spans="5:13" ht="15.75">
      <c r="E277" s="67"/>
      <c r="F277" s="67"/>
      <c r="H277" s="22"/>
      <c r="I277" s="22"/>
      <c r="J277" s="22"/>
      <c r="M277" s="9"/>
    </row>
    <row r="278" ht="15.75">
      <c r="J278" s="22"/>
    </row>
    <row r="279" spans="1:12" ht="15.75">
      <c r="A279" s="9"/>
      <c r="B279" s="9"/>
      <c r="C279" s="9"/>
      <c r="D279" s="9"/>
      <c r="E279" s="66"/>
      <c r="F279" s="66"/>
      <c r="G279" s="9"/>
      <c r="H279" s="9"/>
      <c r="I279" s="9"/>
      <c r="L279" s="9"/>
    </row>
    <row r="280" spans="1:13" s="9" customFormat="1" ht="15.75">
      <c r="A280" s="2"/>
      <c r="B280" s="2"/>
      <c r="C280" s="2"/>
      <c r="D280" s="2"/>
      <c r="E280" s="67"/>
      <c r="F280" s="67"/>
      <c r="G280" s="2"/>
      <c r="H280" s="2"/>
      <c r="I280" s="2"/>
      <c r="K280" s="62"/>
      <c r="L280" s="2"/>
      <c r="M280" s="2"/>
    </row>
    <row r="281" spans="5:13" ht="15.75">
      <c r="E281" s="67"/>
      <c r="F281" s="67"/>
      <c r="M281" s="9"/>
    </row>
    <row r="282" spans="5:6" ht="15.75">
      <c r="E282" s="67"/>
      <c r="F282" s="67"/>
    </row>
    <row r="283" spans="1:12" ht="15.75">
      <c r="A283" s="9"/>
      <c r="B283" s="9"/>
      <c r="C283" s="9"/>
      <c r="D283" s="9"/>
      <c r="E283" s="66"/>
      <c r="F283" s="66"/>
      <c r="G283" s="9"/>
      <c r="H283" s="9"/>
      <c r="I283" s="9"/>
      <c r="L283" s="9"/>
    </row>
    <row r="284" spans="1:13" s="9" customFormat="1" ht="15.75">
      <c r="A284" s="2"/>
      <c r="B284" s="2"/>
      <c r="C284" s="2"/>
      <c r="D284" s="2"/>
      <c r="E284" s="67"/>
      <c r="F284" s="67"/>
      <c r="G284" s="2"/>
      <c r="H284" s="2"/>
      <c r="I284" s="2"/>
      <c r="K284" s="62"/>
      <c r="L284" s="2"/>
      <c r="M284" s="2"/>
    </row>
    <row r="285" spans="5:13" ht="15.75">
      <c r="E285" s="67"/>
      <c r="F285" s="67"/>
      <c r="M285" s="9"/>
    </row>
    <row r="286" spans="5:6" ht="15.75">
      <c r="E286" s="67"/>
      <c r="F286" s="67"/>
    </row>
    <row r="287" spans="5:12" ht="15.75">
      <c r="E287" s="67"/>
      <c r="F287" s="67"/>
      <c r="L287" s="9"/>
    </row>
    <row r="288" spans="1:9" ht="15.75">
      <c r="A288" s="9"/>
      <c r="B288" s="9"/>
      <c r="C288" s="9"/>
      <c r="D288" s="9"/>
      <c r="E288" s="66"/>
      <c r="F288" s="66"/>
      <c r="G288" s="66"/>
      <c r="H288" s="9"/>
      <c r="I288" s="9"/>
    </row>
    <row r="289" spans="1:13" s="9" customFormat="1" ht="15.75">
      <c r="A289" s="2"/>
      <c r="B289" s="2"/>
      <c r="C289" s="2"/>
      <c r="D289" s="2"/>
      <c r="E289" s="67"/>
      <c r="F289" s="67"/>
      <c r="G289" s="2"/>
      <c r="H289" s="2"/>
      <c r="I289" s="2"/>
      <c r="K289" s="62"/>
      <c r="L289" s="2"/>
      <c r="M289" s="2"/>
    </row>
    <row r="290" spans="5:13" ht="15.75">
      <c r="E290" s="67"/>
      <c r="F290" s="67"/>
      <c r="M290" s="9"/>
    </row>
    <row r="291" spans="5:6" ht="15.75">
      <c r="E291" s="67"/>
      <c r="F291" s="67"/>
    </row>
    <row r="292" spans="1:12" ht="15.75">
      <c r="A292" s="9"/>
      <c r="B292" s="9"/>
      <c r="C292" s="9"/>
      <c r="D292" s="9"/>
      <c r="E292" s="66"/>
      <c r="F292" s="66"/>
      <c r="G292" s="66"/>
      <c r="H292" s="9"/>
      <c r="I292" s="9"/>
      <c r="L292" s="9"/>
    </row>
    <row r="293" spans="1:13" s="9" customFormat="1" ht="15.75">
      <c r="A293" s="2"/>
      <c r="B293" s="2"/>
      <c r="C293" s="2"/>
      <c r="D293" s="2"/>
      <c r="E293" s="67"/>
      <c r="F293" s="67"/>
      <c r="G293" s="2"/>
      <c r="H293" s="2"/>
      <c r="I293" s="2"/>
      <c r="K293" s="62"/>
      <c r="L293" s="2"/>
      <c r="M293" s="2"/>
    </row>
    <row r="294" spans="5:13" ht="15.75">
      <c r="E294" s="67"/>
      <c r="F294" s="67"/>
      <c r="M294" s="9"/>
    </row>
    <row r="295" spans="5:6" ht="15.75">
      <c r="E295" s="67"/>
      <c r="F295" s="67"/>
    </row>
    <row r="296" spans="5:12" ht="15.75">
      <c r="E296" s="67"/>
      <c r="F296" s="67"/>
      <c r="L296" s="9"/>
    </row>
    <row r="297" spans="1:9" ht="15.75">
      <c r="A297" s="9"/>
      <c r="B297" s="9"/>
      <c r="C297" s="9"/>
      <c r="D297" s="9"/>
      <c r="E297" s="66"/>
      <c r="F297" s="66"/>
      <c r="G297" s="9"/>
      <c r="H297" s="9"/>
      <c r="I297" s="9"/>
    </row>
    <row r="298" spans="1:13" s="9" customFormat="1" ht="15.75">
      <c r="A298" s="2"/>
      <c r="B298" s="2"/>
      <c r="C298" s="2"/>
      <c r="D298" s="2"/>
      <c r="E298" s="67"/>
      <c r="F298" s="67"/>
      <c r="G298" s="2"/>
      <c r="H298" s="2"/>
      <c r="I298" s="2"/>
      <c r="K298" s="62"/>
      <c r="L298" s="2"/>
      <c r="M298" s="2"/>
    </row>
    <row r="299" spans="5:13" ht="15.75">
      <c r="E299" s="67"/>
      <c r="F299" s="67"/>
      <c r="M299" s="9"/>
    </row>
    <row r="301" spans="5:12" ht="15.75">
      <c r="E301" s="67"/>
      <c r="F301" s="67"/>
      <c r="L301" s="9"/>
    </row>
    <row r="302" spans="1:9" ht="15.75">
      <c r="A302" s="9"/>
      <c r="B302" s="9"/>
      <c r="C302" s="9"/>
      <c r="D302" s="9"/>
      <c r="E302" s="66"/>
      <c r="F302" s="66"/>
      <c r="G302" s="9"/>
      <c r="H302" s="9"/>
      <c r="I302" s="9"/>
    </row>
    <row r="303" spans="1:13" s="9" customFormat="1" ht="15.75">
      <c r="A303" s="2"/>
      <c r="B303" s="2"/>
      <c r="C303" s="2"/>
      <c r="D303" s="2"/>
      <c r="E303" s="67"/>
      <c r="F303" s="67"/>
      <c r="G303" s="2"/>
      <c r="H303" s="2"/>
      <c r="I303" s="2"/>
      <c r="K303" s="62"/>
      <c r="L303" s="2"/>
      <c r="M303" s="2"/>
    </row>
    <row r="304" spans="5:13" ht="15.75">
      <c r="E304" s="67"/>
      <c r="F304" s="67"/>
      <c r="M304" s="9"/>
    </row>
    <row r="305" spans="5:6" ht="15.75">
      <c r="E305" s="67"/>
      <c r="F305" s="67"/>
    </row>
    <row r="306" spans="1:12" ht="15.75">
      <c r="A306" s="9"/>
      <c r="B306" s="9"/>
      <c r="C306" s="9"/>
      <c r="D306" s="9"/>
      <c r="E306" s="66"/>
      <c r="F306" s="66"/>
      <c r="G306" s="9"/>
      <c r="H306" s="9"/>
      <c r="I306" s="9"/>
      <c r="L306" s="9"/>
    </row>
    <row r="307" spans="1:13" s="9" customFormat="1" ht="15.75">
      <c r="A307" s="2"/>
      <c r="B307" s="2"/>
      <c r="C307" s="2"/>
      <c r="D307" s="2"/>
      <c r="E307" s="67"/>
      <c r="F307" s="67"/>
      <c r="G307" s="2"/>
      <c r="H307" s="45"/>
      <c r="I307" s="45"/>
      <c r="K307" s="62"/>
      <c r="L307" s="2"/>
      <c r="M307" s="2"/>
    </row>
    <row r="308" spans="5:13" ht="15.75">
      <c r="E308" s="67"/>
      <c r="F308" s="67"/>
      <c r="J308" s="45"/>
      <c r="M308" s="9"/>
    </row>
    <row r="310" ht="15.75">
      <c r="L310" s="9"/>
    </row>
    <row r="311" spans="5:6" ht="15.75">
      <c r="E311" s="68"/>
      <c r="F311" s="68"/>
    </row>
    <row r="312" ht="23.25" customHeight="1"/>
  </sheetData>
  <sheetProtection/>
  <mergeCells count="9">
    <mergeCell ref="J8:J9"/>
    <mergeCell ref="A4:J4"/>
    <mergeCell ref="A5:J5"/>
    <mergeCell ref="A6:J6"/>
    <mergeCell ref="I8:I9"/>
    <mergeCell ref="F1:H1"/>
    <mergeCell ref="G8:G9"/>
    <mergeCell ref="H8:H9"/>
    <mergeCell ref="F2:H2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  <rowBreaks count="1" manualBreakCount="1">
    <brk id="7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1"/>
  <sheetViews>
    <sheetView view="pageBreakPreview" zoomScale="60" zoomScalePageLayoutView="0" workbookViewId="0" topLeftCell="A1">
      <selection activeCell="H2" sqref="H2:J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10" width="19.7109375" style="2" customWidth="1"/>
    <col min="11" max="11" width="9.140625" style="62" customWidth="1"/>
    <col min="12" max="16384" width="9.140625" style="2" customWidth="1"/>
  </cols>
  <sheetData>
    <row r="1" spans="6:8" ht="15.75">
      <c r="F1" s="393"/>
      <c r="G1" s="393"/>
      <c r="H1" s="393"/>
    </row>
    <row r="2" spans="7:10" ht="15.75">
      <c r="G2" s="70"/>
      <c r="H2" s="402" t="s">
        <v>419</v>
      </c>
      <c r="I2" s="402"/>
      <c r="J2" s="402"/>
    </row>
    <row r="3" spans="5:11" ht="24" customHeight="1">
      <c r="E3" s="121"/>
      <c r="F3" s="121"/>
      <c r="G3" s="121"/>
      <c r="H3" s="22"/>
      <c r="I3" s="24"/>
      <c r="K3" s="2"/>
    </row>
    <row r="4" spans="5:11" ht="15.75">
      <c r="E4" s="409" t="s">
        <v>176</v>
      </c>
      <c r="F4" s="409"/>
      <c r="G4" s="409"/>
      <c r="H4" s="409"/>
      <c r="I4" s="409"/>
      <c r="K4" s="2"/>
    </row>
    <row r="5" spans="5:11" ht="15.75">
      <c r="E5" s="409" t="s">
        <v>254</v>
      </c>
      <c r="F5" s="409"/>
      <c r="G5" s="409"/>
      <c r="H5" s="409"/>
      <c r="I5" s="409"/>
      <c r="K5" s="2"/>
    </row>
    <row r="6" spans="5:11" ht="15.75">
      <c r="E6" s="56"/>
      <c r="F6" s="50"/>
      <c r="G6" s="50"/>
      <c r="H6" s="22"/>
      <c r="I6" s="24"/>
      <c r="K6" s="2"/>
    </row>
    <row r="7" spans="5:11" ht="16.5" thickBot="1">
      <c r="E7" s="10"/>
      <c r="F7" s="10"/>
      <c r="G7" s="10"/>
      <c r="H7" s="22"/>
      <c r="I7" s="24"/>
      <c r="K7" s="2"/>
    </row>
    <row r="8" spans="1:10" s="22" customFormat="1" ht="44.25" customHeight="1">
      <c r="A8" s="236"/>
      <c r="B8" s="237"/>
      <c r="C8" s="237"/>
      <c r="D8" s="237"/>
      <c r="E8" s="237" t="s">
        <v>147</v>
      </c>
      <c r="F8" s="238"/>
      <c r="G8" s="263" t="s">
        <v>209</v>
      </c>
      <c r="H8" s="305" t="s">
        <v>263</v>
      </c>
      <c r="I8" s="318" t="s">
        <v>270</v>
      </c>
      <c r="J8" s="299" t="s">
        <v>277</v>
      </c>
    </row>
    <row r="9" spans="1:13" ht="22.5" customHeight="1">
      <c r="A9" s="163" t="s">
        <v>74</v>
      </c>
      <c r="B9" s="193"/>
      <c r="C9" s="193" t="s">
        <v>75</v>
      </c>
      <c r="D9" s="193"/>
      <c r="E9" s="191"/>
      <c r="F9" s="200"/>
      <c r="G9" s="273">
        <f>SUM(G10:G11)</f>
        <v>9588970</v>
      </c>
      <c r="H9" s="273">
        <f>SUM(H10:H11)</f>
        <v>16629266</v>
      </c>
      <c r="I9" s="273">
        <f>SUM(I10:I11)</f>
        <v>14936709</v>
      </c>
      <c r="J9" s="320">
        <f>I9/H9*100</f>
        <v>89.821817751908</v>
      </c>
      <c r="K9" s="44"/>
      <c r="L9" s="22"/>
      <c r="M9" s="22"/>
    </row>
    <row r="10" spans="1:13" ht="15.75">
      <c r="A10" s="141"/>
      <c r="B10" s="22" t="s">
        <v>76</v>
      </c>
      <c r="C10" s="22"/>
      <c r="D10" s="22" t="s">
        <v>77</v>
      </c>
      <c r="E10" s="22"/>
      <c r="F10" s="146"/>
      <c r="G10" s="268">
        <f>SUM('2. bevételek'!G47)</f>
        <v>7406970</v>
      </c>
      <c r="H10" s="268">
        <f>SUM('2. bevételek'!H47)</f>
        <v>13882966</v>
      </c>
      <c r="I10" s="268">
        <f>SUM('2. bevételek'!I47)</f>
        <v>13881848</v>
      </c>
      <c r="J10" s="315">
        <f aca="true" t="shared" si="0" ref="J10:J33">I10/H10*100</f>
        <v>99.99194696579967</v>
      </c>
      <c r="K10" s="24"/>
      <c r="L10" s="22"/>
      <c r="M10" s="22"/>
    </row>
    <row r="11" spans="1:13" ht="15.75">
      <c r="A11" s="141"/>
      <c r="B11" s="22" t="s">
        <v>212</v>
      </c>
      <c r="C11" s="22"/>
      <c r="D11" s="22" t="s">
        <v>213</v>
      </c>
      <c r="E11" s="22"/>
      <c r="F11" s="146"/>
      <c r="G11" s="268">
        <f>SUM('2. bevételek'!G67+'2. bevételek'!G83)</f>
        <v>2182000</v>
      </c>
      <c r="H11" s="268">
        <f>SUM('2. bevételek'!H67+'2. bevételek'!H83)</f>
        <v>2746300</v>
      </c>
      <c r="I11" s="268">
        <f>SUM('2. bevételek'!I67+'2. bevételek'!I83)</f>
        <v>1054861</v>
      </c>
      <c r="J11" s="315">
        <f t="shared" si="0"/>
        <v>38.41026107854204</v>
      </c>
      <c r="K11" s="24"/>
      <c r="L11" s="22"/>
      <c r="M11" s="22"/>
    </row>
    <row r="12" spans="1:13" ht="15.75">
      <c r="A12" s="163" t="s">
        <v>159</v>
      </c>
      <c r="B12" s="191"/>
      <c r="C12" s="193" t="s">
        <v>201</v>
      </c>
      <c r="D12" s="191"/>
      <c r="E12" s="191"/>
      <c r="F12" s="192"/>
      <c r="G12" s="274">
        <f>SUM(G13)</f>
        <v>0</v>
      </c>
      <c r="H12" s="274">
        <f>SUM(H13)</f>
        <v>0</v>
      </c>
      <c r="I12" s="274">
        <f>SUM(I13)</f>
        <v>0</v>
      </c>
      <c r="J12" s="319">
        <v>0</v>
      </c>
      <c r="K12" s="24"/>
      <c r="L12" s="22"/>
      <c r="M12" s="22"/>
    </row>
    <row r="13" spans="1:13" ht="15.75">
      <c r="A13" s="137"/>
      <c r="B13" s="22" t="s">
        <v>202</v>
      </c>
      <c r="C13" s="22"/>
      <c r="D13" s="22" t="s">
        <v>203</v>
      </c>
      <c r="E13" s="22"/>
      <c r="F13" s="146"/>
      <c r="G13" s="268">
        <v>0</v>
      </c>
      <c r="H13" s="268">
        <v>0</v>
      </c>
      <c r="I13" s="268">
        <v>0</v>
      </c>
      <c r="J13" s="315">
        <v>0</v>
      </c>
      <c r="K13" s="24"/>
      <c r="L13" s="22"/>
      <c r="M13" s="22"/>
    </row>
    <row r="14" spans="1:10" ht="15.75">
      <c r="A14" s="163" t="s">
        <v>84</v>
      </c>
      <c r="B14" s="193"/>
      <c r="C14" s="193" t="s">
        <v>83</v>
      </c>
      <c r="D14" s="193"/>
      <c r="E14" s="193"/>
      <c r="F14" s="201"/>
      <c r="G14" s="274">
        <f>SUM(G15:G16)</f>
        <v>14215000</v>
      </c>
      <c r="H14" s="274">
        <f>SUM(H15:H16)</f>
        <v>19380000</v>
      </c>
      <c r="I14" s="274">
        <f>SUM(I15:I16)</f>
        <v>15974285</v>
      </c>
      <c r="J14" s="319">
        <f t="shared" si="0"/>
        <v>82.4266511867905</v>
      </c>
    </row>
    <row r="15" spans="1:10" ht="15.75">
      <c r="A15" s="141"/>
      <c r="B15" s="22" t="s">
        <v>85</v>
      </c>
      <c r="C15" s="22"/>
      <c r="D15" s="22" t="s">
        <v>86</v>
      </c>
      <c r="E15" s="22"/>
      <c r="F15" s="146"/>
      <c r="G15" s="270">
        <f>SUM('2. bevételek'!G25)</f>
        <v>10300000</v>
      </c>
      <c r="H15" s="270">
        <f>SUM('2. bevételek'!H25)</f>
        <v>14550000</v>
      </c>
      <c r="I15" s="270">
        <f>SUM('2. bevételek'!I25)</f>
        <v>12521178</v>
      </c>
      <c r="J15" s="315">
        <f t="shared" si="0"/>
        <v>86.056206185567</v>
      </c>
    </row>
    <row r="16" spans="1:10" ht="15.75">
      <c r="A16" s="137"/>
      <c r="B16" s="22" t="s">
        <v>87</v>
      </c>
      <c r="C16" s="22"/>
      <c r="D16" s="22" t="s">
        <v>88</v>
      </c>
      <c r="E16" s="22"/>
      <c r="F16" s="146"/>
      <c r="G16" s="270">
        <f>SUM('2. bevételek'!G28)</f>
        <v>3915000</v>
      </c>
      <c r="H16" s="270">
        <f>SUM('2. bevételek'!H28)</f>
        <v>4830000</v>
      </c>
      <c r="I16" s="270">
        <f>SUM('2. bevételek'!I28)</f>
        <v>3453107</v>
      </c>
      <c r="J16" s="315">
        <f t="shared" si="0"/>
        <v>71.49289855072463</v>
      </c>
    </row>
    <row r="17" spans="1:10" ht="15.75">
      <c r="A17" s="163" t="s">
        <v>98</v>
      </c>
      <c r="B17" s="193"/>
      <c r="C17" s="193" t="s">
        <v>99</v>
      </c>
      <c r="D17" s="193"/>
      <c r="E17" s="193"/>
      <c r="F17" s="201"/>
      <c r="G17" s="274">
        <f>SUM(G18:G23)</f>
        <v>3535000</v>
      </c>
      <c r="H17" s="274">
        <f>SUM(H18:H23)</f>
        <v>4872000</v>
      </c>
      <c r="I17" s="274">
        <f>SUM(I18:I23)</f>
        <v>4262807</v>
      </c>
      <c r="J17" s="319">
        <f t="shared" si="0"/>
        <v>87.49603858784893</v>
      </c>
    </row>
    <row r="18" spans="1:10" ht="15.75">
      <c r="A18" s="141"/>
      <c r="B18" s="22"/>
      <c r="C18" s="22" t="s">
        <v>281</v>
      </c>
      <c r="D18" s="22" t="s">
        <v>282</v>
      </c>
      <c r="E18" s="22"/>
      <c r="F18" s="146"/>
      <c r="G18" s="270">
        <f>SUM('2. bevételek'!G40)</f>
        <v>0</v>
      </c>
      <c r="H18" s="270">
        <f>SUM('2. bevételek'!H40)</f>
        <v>910000</v>
      </c>
      <c r="I18" s="270">
        <f>SUM('2. bevételek'!I40)</f>
        <v>910206</v>
      </c>
      <c r="J18" s="315">
        <f t="shared" si="0"/>
        <v>100.02263736263737</v>
      </c>
    </row>
    <row r="19" spans="1:10" ht="15.75">
      <c r="A19" s="137"/>
      <c r="B19" s="30"/>
      <c r="C19" s="22" t="s">
        <v>195</v>
      </c>
      <c r="D19" s="22" t="s">
        <v>196</v>
      </c>
      <c r="E19" s="22"/>
      <c r="F19" s="146"/>
      <c r="G19" s="270">
        <f>SUM('2. bevételek'!G41+'2. bevételek'!G87+'2. bevételek'!G92+'2. bevételek'!G102+'2. bevételek'!G12)</f>
        <v>2665000</v>
      </c>
      <c r="H19" s="270">
        <f>SUM('2. bevételek'!H41+'2. bevételek'!H87+'2. bevételek'!H92+'2. bevételek'!H102+'2. bevételek'!H12)</f>
        <v>2964000</v>
      </c>
      <c r="I19" s="270">
        <f>SUM('2. bevételek'!I41+'2. bevételek'!I87+'2. bevételek'!I92+'2. bevételek'!I102+'2. bevételek'!I12)</f>
        <v>2823515</v>
      </c>
      <c r="J19" s="315">
        <f t="shared" si="0"/>
        <v>95.26029014844805</v>
      </c>
    </row>
    <row r="20" spans="1:10" ht="15.75">
      <c r="A20" s="141"/>
      <c r="B20" s="22"/>
      <c r="C20" s="22" t="s">
        <v>181</v>
      </c>
      <c r="D20" s="22" t="s">
        <v>182</v>
      </c>
      <c r="E20" s="22"/>
      <c r="F20" s="146"/>
      <c r="G20" s="270">
        <f>SUM('2. bevételek'!G43+'2. bevételek'!G98)</f>
        <v>410000</v>
      </c>
      <c r="H20" s="270">
        <f>SUM('2. bevételek'!H43+'2. bevételek'!H98)</f>
        <v>520000</v>
      </c>
      <c r="I20" s="270">
        <f>SUM('2. bevételek'!I43+'2. bevételek'!I98)</f>
        <v>509678</v>
      </c>
      <c r="J20" s="315">
        <f t="shared" si="0"/>
        <v>98.015</v>
      </c>
    </row>
    <row r="21" spans="1:11" ht="15.75">
      <c r="A21" s="141"/>
      <c r="B21" s="22"/>
      <c r="C21" s="22" t="s">
        <v>100</v>
      </c>
      <c r="D21" s="22" t="s">
        <v>101</v>
      </c>
      <c r="E21" s="22"/>
      <c r="F21" s="146"/>
      <c r="G21" s="268">
        <f>SUM('2. bevételek'!G77)</f>
        <v>450000</v>
      </c>
      <c r="H21" s="268">
        <f>SUM('2. bevételek'!H77)</f>
        <v>450000</v>
      </c>
      <c r="I21" s="268">
        <f>SUM('2. bevételek'!I77)</f>
        <v>0</v>
      </c>
      <c r="J21" s="315">
        <f t="shared" si="0"/>
        <v>0</v>
      </c>
      <c r="K21" s="24"/>
    </row>
    <row r="22" spans="1:10" ht="15.75">
      <c r="A22" s="141"/>
      <c r="B22" s="22"/>
      <c r="C22" s="22" t="s">
        <v>102</v>
      </c>
      <c r="D22" s="22" t="s">
        <v>14</v>
      </c>
      <c r="E22" s="22"/>
      <c r="F22" s="146"/>
      <c r="G22" s="268">
        <f>SUM('2. bevételek'!G79+'2. bevételek'!G14)</f>
        <v>10000</v>
      </c>
      <c r="H22" s="268">
        <f>SUM('2. bevételek'!H79+'2. bevételek'!H14)</f>
        <v>10000</v>
      </c>
      <c r="I22" s="268">
        <f>SUM('2. bevételek'!I79+'2. bevételek'!I14)</f>
        <v>3375</v>
      </c>
      <c r="J22" s="315">
        <f t="shared" si="0"/>
        <v>33.75</v>
      </c>
    </row>
    <row r="23" spans="1:10" ht="15.75">
      <c r="A23" s="141"/>
      <c r="B23" s="22"/>
      <c r="C23" s="22" t="s">
        <v>279</v>
      </c>
      <c r="D23" s="22" t="s">
        <v>280</v>
      </c>
      <c r="E23" s="22"/>
      <c r="F23" s="146"/>
      <c r="G23" s="268">
        <f>SUM('2. bevételek'!G15+'2. bevételek'!G103)</f>
        <v>0</v>
      </c>
      <c r="H23" s="268">
        <f>SUM('2. bevételek'!H15+'2. bevételek'!H103)</f>
        <v>18000</v>
      </c>
      <c r="I23" s="268">
        <f>SUM('2. bevételek'!I15+'2. bevételek'!I103)</f>
        <v>16033</v>
      </c>
      <c r="J23" s="315">
        <f t="shared" si="0"/>
        <v>89.07222222222222</v>
      </c>
    </row>
    <row r="24" spans="1:10" ht="15.75">
      <c r="A24" s="163" t="s">
        <v>104</v>
      </c>
      <c r="B24" s="193"/>
      <c r="C24" s="193" t="s">
        <v>105</v>
      </c>
      <c r="D24" s="193"/>
      <c r="E24" s="193"/>
      <c r="F24" s="201"/>
      <c r="G24" s="274">
        <f>SUM(G25:G25)</f>
        <v>0</v>
      </c>
      <c r="H24" s="274">
        <f>SUM(H25:H25)</f>
        <v>1500000</v>
      </c>
      <c r="I24" s="317">
        <f>SUM(I25:I25)</f>
        <v>1500000</v>
      </c>
      <c r="J24" s="319">
        <f t="shared" si="0"/>
        <v>100</v>
      </c>
    </row>
    <row r="25" spans="1:10" ht="15.75">
      <c r="A25" s="141"/>
      <c r="B25" s="22" t="s">
        <v>106</v>
      </c>
      <c r="C25" s="22"/>
      <c r="D25" s="22" t="s">
        <v>107</v>
      </c>
      <c r="E25" s="22"/>
      <c r="F25" s="146"/>
      <c r="G25" s="268">
        <f>SUM('2. bevételek'!G94)</f>
        <v>0</v>
      </c>
      <c r="H25" s="268">
        <f>SUM('2. bevételek'!H94)</f>
        <v>1500000</v>
      </c>
      <c r="I25" s="306">
        <f>SUM('2. bevételek'!I94)</f>
        <v>1500000</v>
      </c>
      <c r="J25" s="315">
        <f t="shared" si="0"/>
        <v>100</v>
      </c>
    </row>
    <row r="26" spans="1:10" ht="15.75">
      <c r="A26" s="163" t="s">
        <v>108</v>
      </c>
      <c r="B26" s="193"/>
      <c r="C26" s="193" t="s">
        <v>109</v>
      </c>
      <c r="D26" s="193"/>
      <c r="E26" s="193"/>
      <c r="F26" s="201"/>
      <c r="G26" s="274">
        <f>SUM(G27:G27)</f>
        <v>0</v>
      </c>
      <c r="H26" s="274">
        <f>SUM(H27:H27)</f>
        <v>734000</v>
      </c>
      <c r="I26" s="274">
        <f>SUM(I27:I27)</f>
        <v>733100</v>
      </c>
      <c r="J26" s="319">
        <f t="shared" si="0"/>
        <v>99.87738419618528</v>
      </c>
    </row>
    <row r="27" spans="1:10" ht="15.75">
      <c r="A27" s="141"/>
      <c r="B27" s="22" t="s">
        <v>248</v>
      </c>
      <c r="C27" s="22"/>
      <c r="D27" s="22" t="s">
        <v>110</v>
      </c>
      <c r="E27" s="22"/>
      <c r="F27" s="146"/>
      <c r="G27" s="268">
        <f>SUM('2. bevételek'!G68+'2. bevételek'!G104)</f>
        <v>0</v>
      </c>
      <c r="H27" s="268">
        <f>SUM('2. bevételek'!H68+'2. bevételek'!H104)</f>
        <v>734000</v>
      </c>
      <c r="I27" s="268">
        <f>SUM('2. bevételek'!I68+'2. bevételek'!I104)</f>
        <v>733100</v>
      </c>
      <c r="J27" s="315">
        <f t="shared" si="0"/>
        <v>99.87738419618528</v>
      </c>
    </row>
    <row r="28" spans="1:10" ht="15.75">
      <c r="A28" s="163" t="s">
        <v>111</v>
      </c>
      <c r="B28" s="193"/>
      <c r="C28" s="193" t="s">
        <v>112</v>
      </c>
      <c r="D28" s="193"/>
      <c r="E28" s="193"/>
      <c r="F28" s="201"/>
      <c r="G28" s="274">
        <f>SUM(G29)</f>
        <v>0</v>
      </c>
      <c r="H28" s="274">
        <f>SUM(H29)</f>
        <v>0</v>
      </c>
      <c r="I28" s="274">
        <f>SUM(I29)</f>
        <v>0</v>
      </c>
      <c r="J28" s="319">
        <v>0</v>
      </c>
    </row>
    <row r="29" spans="1:10" ht="15.75">
      <c r="A29" s="141"/>
      <c r="B29" s="22" t="s">
        <v>142</v>
      </c>
      <c r="C29" s="22"/>
      <c r="D29" s="22" t="s">
        <v>143</v>
      </c>
      <c r="E29" s="22"/>
      <c r="F29" s="146"/>
      <c r="G29" s="268">
        <v>0</v>
      </c>
      <c r="H29" s="268">
        <v>0</v>
      </c>
      <c r="I29" s="268">
        <v>0</v>
      </c>
      <c r="J29" s="315">
        <v>0</v>
      </c>
    </row>
    <row r="30" spans="1:10" ht="15.75">
      <c r="A30" s="163" t="s">
        <v>113</v>
      </c>
      <c r="B30" s="193"/>
      <c r="C30" s="193" t="s">
        <v>114</v>
      </c>
      <c r="D30" s="193"/>
      <c r="E30" s="193"/>
      <c r="F30" s="201"/>
      <c r="G30" s="274">
        <f>SUM(G31)</f>
        <v>6208030</v>
      </c>
      <c r="H30" s="274">
        <f>SUM(H31)</f>
        <v>19505400</v>
      </c>
      <c r="I30" s="274">
        <f>SUM(I31)</f>
        <v>16119193</v>
      </c>
      <c r="J30" s="319">
        <f t="shared" si="0"/>
        <v>82.63964338080737</v>
      </c>
    </row>
    <row r="31" spans="1:10" ht="15.75">
      <c r="A31" s="141"/>
      <c r="B31" s="22" t="s">
        <v>115</v>
      </c>
      <c r="C31" s="22"/>
      <c r="D31" s="22" t="s">
        <v>116</v>
      </c>
      <c r="E31" s="22"/>
      <c r="F31" s="146"/>
      <c r="G31" s="268">
        <f>SUM('2. bevételek'!G71+'2. bevételek'!G19+'2. bevételek'!G108)</f>
        <v>6208030</v>
      </c>
      <c r="H31" s="268">
        <f>SUM('2. bevételek'!H71+'2. bevételek'!H19+'2. bevételek'!H108)</f>
        <v>19505400</v>
      </c>
      <c r="I31" s="268">
        <f>SUM('2. bevételek'!I71+'2. bevételek'!I19+'2. bevételek'!I108)</f>
        <v>16119193</v>
      </c>
      <c r="J31" s="315">
        <f t="shared" si="0"/>
        <v>82.63964338080737</v>
      </c>
    </row>
    <row r="32" spans="1:10" ht="15.75">
      <c r="A32" s="141"/>
      <c r="B32" s="22"/>
      <c r="C32" s="22"/>
      <c r="D32" s="22"/>
      <c r="E32" s="22"/>
      <c r="F32" s="146"/>
      <c r="G32" s="268"/>
      <c r="H32" s="308"/>
      <c r="I32" s="308"/>
      <c r="J32" s="314"/>
    </row>
    <row r="33" spans="1:10" ht="16.5" thickBot="1">
      <c r="A33" s="151" t="s">
        <v>144</v>
      </c>
      <c r="B33" s="198"/>
      <c r="C33" s="198"/>
      <c r="D33" s="198"/>
      <c r="E33" s="198"/>
      <c r="F33" s="202"/>
      <c r="G33" s="275">
        <f>SUM(G9+G14+G17+G24+G26+G28+G30+G12)</f>
        <v>33547000</v>
      </c>
      <c r="H33" s="275">
        <f>SUM(H9+H14+H17+H24+H26+H28+H30+H12)</f>
        <v>62620666</v>
      </c>
      <c r="I33" s="275">
        <f>SUM(I9+I14+I17+I24+I26+I28+I30+I12)</f>
        <v>53526094</v>
      </c>
      <c r="J33" s="316">
        <f t="shared" si="0"/>
        <v>85.47672424946742</v>
      </c>
    </row>
    <row r="34" spans="1:10" ht="15.75">
      <c r="A34" s="8"/>
      <c r="G34" s="61"/>
      <c r="H34" s="46"/>
      <c r="I34" s="46"/>
      <c r="J34" s="46"/>
    </row>
    <row r="35" spans="8:10" ht="15.75">
      <c r="H35" s="46"/>
      <c r="I35" s="147"/>
      <c r="J35" s="46"/>
    </row>
    <row r="36" spans="1:11" ht="15.75">
      <c r="A36" s="8"/>
      <c r="B36" s="6"/>
      <c r="C36" s="6"/>
      <c r="D36" s="6"/>
      <c r="E36" s="7"/>
      <c r="F36" s="7"/>
      <c r="G36" s="40"/>
      <c r="K36" s="2"/>
    </row>
    <row r="37" spans="1:10" ht="15.75">
      <c r="A37" s="9"/>
      <c r="B37" s="9"/>
      <c r="C37" s="9"/>
      <c r="D37" s="9"/>
      <c r="E37" s="9"/>
      <c r="F37" s="9"/>
      <c r="G37" s="61"/>
      <c r="H37" s="46"/>
      <c r="I37" s="46"/>
      <c r="J37" s="46"/>
    </row>
    <row r="38" spans="8:10" ht="15.75">
      <c r="H38" s="46"/>
      <c r="I38" s="46"/>
      <c r="J38" s="46"/>
    </row>
    <row r="39" spans="8:10" ht="15.75">
      <c r="H39" s="46"/>
      <c r="I39" s="46"/>
      <c r="J39" s="46"/>
    </row>
    <row r="40" spans="8:10" ht="15.75">
      <c r="H40" s="46"/>
      <c r="I40" s="46"/>
      <c r="J40" s="46"/>
    </row>
    <row r="41" spans="1:10" ht="15.75">
      <c r="A41" s="9"/>
      <c r="B41" s="9"/>
      <c r="C41" s="9"/>
      <c r="D41" s="9"/>
      <c r="E41" s="9"/>
      <c r="F41" s="9"/>
      <c r="G41" s="61"/>
      <c r="H41" s="46"/>
      <c r="I41" s="46"/>
      <c r="J41" s="46"/>
    </row>
    <row r="42" spans="8:10" ht="15.75">
      <c r="H42" s="46"/>
      <c r="I42" s="46"/>
      <c r="J42" s="46"/>
    </row>
    <row r="43" spans="8:10" ht="15.75">
      <c r="H43" s="46"/>
      <c r="I43" s="46"/>
      <c r="J43" s="46"/>
    </row>
    <row r="44" spans="8:10" ht="15.75">
      <c r="H44" s="46"/>
      <c r="I44" s="46"/>
      <c r="J44" s="46"/>
    </row>
    <row r="45" spans="1:10" ht="15.75">
      <c r="A45" s="8"/>
      <c r="G45" s="61"/>
      <c r="H45" s="46"/>
      <c r="I45" s="46"/>
      <c r="J45" s="46"/>
    </row>
    <row r="46" spans="1:13" ht="22.5" customHeight="1">
      <c r="A46" s="9"/>
      <c r="B46" s="9"/>
      <c r="C46" s="9"/>
      <c r="D46" s="9"/>
      <c r="G46" s="61"/>
      <c r="H46" s="21"/>
      <c r="I46" s="21"/>
      <c r="J46" s="43"/>
      <c r="K46" s="44"/>
      <c r="L46" s="22"/>
      <c r="M46" s="22"/>
    </row>
    <row r="47" spans="8:13" ht="15.75">
      <c r="H47" s="45"/>
      <c r="I47" s="33"/>
      <c r="J47" s="33"/>
      <c r="K47" s="24"/>
      <c r="L47" s="22"/>
      <c r="M47" s="22"/>
    </row>
    <row r="48" spans="3:11" s="9" customFormat="1" ht="15.75">
      <c r="C48" s="2"/>
      <c r="D48" s="2"/>
      <c r="E48" s="2"/>
      <c r="F48" s="2"/>
      <c r="G48" s="2"/>
      <c r="K48" s="63"/>
    </row>
    <row r="49" spans="3:11" s="9" customFormat="1" ht="15.75">
      <c r="C49" s="2"/>
      <c r="D49" s="2"/>
      <c r="E49" s="2"/>
      <c r="F49" s="2"/>
      <c r="G49" s="46"/>
      <c r="K49" s="63"/>
    </row>
    <row r="50" spans="3:11" s="9" customFormat="1" ht="15.75">
      <c r="C50" s="2"/>
      <c r="D50" s="2"/>
      <c r="E50" s="64"/>
      <c r="F50" s="2"/>
      <c r="G50" s="2"/>
      <c r="K50" s="63"/>
    </row>
    <row r="51" spans="3:11" s="9" customFormat="1" ht="15.75">
      <c r="C51" s="2"/>
      <c r="D51" s="2"/>
      <c r="E51" s="64"/>
      <c r="F51" s="2"/>
      <c r="G51" s="2"/>
      <c r="K51" s="63"/>
    </row>
    <row r="52" spans="3:11" s="9" customFormat="1" ht="15.75">
      <c r="C52" s="2"/>
      <c r="D52" s="2"/>
      <c r="E52" s="64"/>
      <c r="F52" s="2"/>
      <c r="G52" s="2"/>
      <c r="K52" s="63"/>
    </row>
    <row r="53" spans="3:11" s="9" customFormat="1" ht="15.75">
      <c r="C53" s="2"/>
      <c r="D53" s="2"/>
      <c r="E53" s="64"/>
      <c r="F53" s="2"/>
      <c r="G53" s="2"/>
      <c r="K53" s="63"/>
    </row>
    <row r="54" spans="3:11" s="9" customFormat="1" ht="15.75">
      <c r="C54" s="2"/>
      <c r="D54" s="2"/>
      <c r="E54" s="64"/>
      <c r="F54" s="2"/>
      <c r="G54" s="2"/>
      <c r="K54" s="63"/>
    </row>
    <row r="55" spans="3:11" s="9" customFormat="1" ht="15.75">
      <c r="C55" s="2"/>
      <c r="D55" s="2"/>
      <c r="E55" s="2"/>
      <c r="F55" s="2"/>
      <c r="G55" s="2"/>
      <c r="K55" s="63"/>
    </row>
    <row r="56" spans="8:10" ht="15.75">
      <c r="H56" s="46"/>
      <c r="I56" s="46"/>
      <c r="J56" s="46"/>
    </row>
    <row r="57" spans="4:10" ht="15.75" customHeight="1">
      <c r="D57" s="18"/>
      <c r="H57" s="46"/>
      <c r="I57" s="46"/>
      <c r="J57" s="46"/>
    </row>
    <row r="58" spans="4:10" ht="15.75" customHeight="1">
      <c r="D58" s="18"/>
      <c r="H58" s="46"/>
      <c r="I58" s="46"/>
      <c r="J58" s="46"/>
    </row>
    <row r="59" spans="4:10" ht="15.75" customHeight="1">
      <c r="D59" s="18"/>
      <c r="H59" s="46"/>
      <c r="I59" s="46"/>
      <c r="J59" s="46"/>
    </row>
    <row r="60" spans="8:10" ht="15.75">
      <c r="H60" s="46"/>
      <c r="I60" s="46"/>
      <c r="J60" s="46"/>
    </row>
    <row r="61" spans="8:10" ht="15.75">
      <c r="H61" s="46"/>
      <c r="I61" s="46"/>
      <c r="J61" s="46"/>
    </row>
    <row r="62" spans="8:10" ht="15.75">
      <c r="H62" s="46"/>
      <c r="I62" s="46"/>
      <c r="J62" s="46"/>
    </row>
    <row r="63" spans="8:10" ht="15.75">
      <c r="H63" s="46"/>
      <c r="I63" s="46"/>
      <c r="J63" s="46"/>
    </row>
    <row r="64" spans="8:10" ht="15.75">
      <c r="H64" s="46"/>
      <c r="I64" s="46"/>
      <c r="J64" s="46"/>
    </row>
    <row r="65" spans="8:10" ht="15.75">
      <c r="H65" s="46"/>
      <c r="I65" s="46"/>
      <c r="J65" s="46"/>
    </row>
    <row r="66" spans="8:10" ht="15.75">
      <c r="H66" s="46"/>
      <c r="I66" s="46"/>
      <c r="J66" s="46"/>
    </row>
    <row r="67" spans="6:10" ht="15.75">
      <c r="F67" s="65"/>
      <c r="H67" s="46"/>
      <c r="I67" s="46"/>
      <c r="J67" s="46"/>
    </row>
    <row r="68" spans="8:10" ht="15.75">
      <c r="H68" s="46"/>
      <c r="I68" s="46"/>
      <c r="J68" s="46"/>
    </row>
    <row r="69" spans="8:10" ht="15.75">
      <c r="H69" s="46"/>
      <c r="I69" s="46"/>
      <c r="J69" s="46"/>
    </row>
    <row r="70" spans="8:10" ht="15.75">
      <c r="H70" s="46"/>
      <c r="I70" s="46"/>
      <c r="J70" s="46"/>
    </row>
    <row r="71" spans="1:7" s="9" customFormat="1" ht="15.75">
      <c r="A71" s="8"/>
      <c r="B71" s="4"/>
      <c r="C71" s="4"/>
      <c r="D71" s="4"/>
      <c r="E71" s="4"/>
      <c r="F71" s="4"/>
      <c r="G71" s="54"/>
    </row>
    <row r="72" spans="1:10" ht="15.75">
      <c r="A72" s="9"/>
      <c r="B72" s="9"/>
      <c r="C72" s="9"/>
      <c r="D72" s="9"/>
      <c r="E72" s="9"/>
      <c r="F72" s="9"/>
      <c r="G72" s="61"/>
      <c r="H72" s="46"/>
      <c r="I72" s="46"/>
      <c r="J72" s="46"/>
    </row>
    <row r="73" spans="8:10" ht="15.75">
      <c r="H73" s="46"/>
      <c r="I73" s="46"/>
      <c r="J73" s="46"/>
    </row>
    <row r="74" spans="8:10" ht="15.75">
      <c r="H74" s="46"/>
      <c r="I74" s="46"/>
      <c r="J74" s="46"/>
    </row>
    <row r="75" spans="8:10" ht="15.75">
      <c r="H75" s="46"/>
      <c r="I75" s="46"/>
      <c r="J75" s="46"/>
    </row>
    <row r="76" spans="8:10" ht="15.75">
      <c r="H76" s="46"/>
      <c r="I76" s="46"/>
      <c r="J76" s="46"/>
    </row>
    <row r="77" spans="1:11" ht="15.75">
      <c r="A77" s="8"/>
      <c r="B77" s="4"/>
      <c r="C77" s="6"/>
      <c r="D77" s="6"/>
      <c r="E77" s="6"/>
      <c r="F77" s="6"/>
      <c r="G77" s="54"/>
      <c r="K77" s="2"/>
    </row>
    <row r="78" spans="1:10" ht="15.75">
      <c r="A78" s="9"/>
      <c r="B78" s="9"/>
      <c r="C78" s="9"/>
      <c r="D78" s="9"/>
      <c r="E78" s="9"/>
      <c r="F78" s="9"/>
      <c r="G78" s="61"/>
      <c r="H78" s="46"/>
      <c r="I78" s="46"/>
      <c r="J78" s="46"/>
    </row>
    <row r="79" spans="8:10" ht="15.75">
      <c r="H79" s="46"/>
      <c r="I79" s="46"/>
      <c r="J79" s="46"/>
    </row>
    <row r="80" spans="8:10" ht="15.75">
      <c r="H80" s="46"/>
      <c r="I80" s="46"/>
      <c r="J80" s="46"/>
    </row>
    <row r="81" spans="8:10" ht="15.75">
      <c r="H81" s="46"/>
      <c r="I81" s="46"/>
      <c r="J81" s="46"/>
    </row>
    <row r="82" spans="1:11" ht="14.25" customHeight="1">
      <c r="A82" s="8"/>
      <c r="B82" s="4"/>
      <c r="C82" s="6"/>
      <c r="D82" s="6"/>
      <c r="E82" s="6"/>
      <c r="F82" s="6"/>
      <c r="G82" s="54"/>
      <c r="K82" s="2"/>
    </row>
    <row r="83" spans="1:10" ht="15.75">
      <c r="A83" s="9"/>
      <c r="B83" s="9"/>
      <c r="C83" s="9"/>
      <c r="D83" s="9"/>
      <c r="E83" s="9"/>
      <c r="F83" s="9"/>
      <c r="G83" s="61"/>
      <c r="H83" s="46"/>
      <c r="I83" s="46"/>
      <c r="J83" s="46"/>
    </row>
    <row r="84" spans="8:10" ht="15.75">
      <c r="H84" s="46"/>
      <c r="I84" s="46"/>
      <c r="J84" s="46"/>
    </row>
    <row r="85" spans="8:10" ht="15.75">
      <c r="H85" s="46"/>
      <c r="I85" s="46"/>
      <c r="J85" s="46"/>
    </row>
    <row r="86" spans="8:10" ht="15.75">
      <c r="H86" s="46"/>
      <c r="I86" s="46"/>
      <c r="J86" s="46"/>
    </row>
    <row r="87" spans="8:10" ht="15.75">
      <c r="H87" s="46"/>
      <c r="I87" s="46"/>
      <c r="J87" s="46"/>
    </row>
    <row r="88" spans="8:10" ht="15.75">
      <c r="H88" s="46"/>
      <c r="I88" s="46"/>
      <c r="J88" s="46"/>
    </row>
    <row r="89" spans="1:11" ht="15.75">
      <c r="A89" s="8"/>
      <c r="B89" s="4"/>
      <c r="C89" s="6"/>
      <c r="D89" s="6"/>
      <c r="E89" s="6"/>
      <c r="F89" s="6"/>
      <c r="G89" s="54"/>
      <c r="K89" s="2"/>
    </row>
    <row r="90" spans="1:11" ht="15.75">
      <c r="A90" s="8"/>
      <c r="B90" s="4"/>
      <c r="C90" s="6"/>
      <c r="D90" s="6"/>
      <c r="E90" s="6"/>
      <c r="F90" s="6"/>
      <c r="G90" s="54"/>
      <c r="K90" s="2"/>
    </row>
    <row r="91" spans="1:11" ht="15.75">
      <c r="A91" s="8"/>
      <c r="B91" s="4"/>
      <c r="C91" s="6"/>
      <c r="D91" s="6"/>
      <c r="E91" s="6"/>
      <c r="F91" s="6"/>
      <c r="G91" s="54"/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1:11" ht="15.75">
      <c r="A98" s="8"/>
      <c r="B98" s="4"/>
      <c r="C98" s="6"/>
      <c r="D98" s="6"/>
      <c r="E98" s="6"/>
      <c r="F98" s="6"/>
      <c r="G98" s="54"/>
      <c r="K98" s="2"/>
    </row>
    <row r="99" spans="1:11" ht="15.75">
      <c r="A99" s="8"/>
      <c r="B99" s="4"/>
      <c r="C99" s="6"/>
      <c r="D99" s="6"/>
      <c r="E99" s="6"/>
      <c r="F99" s="6"/>
      <c r="G99" s="54"/>
      <c r="K99" s="2"/>
    </row>
    <row r="100" spans="8:10" ht="15.75">
      <c r="H100" s="46"/>
      <c r="I100" s="46"/>
      <c r="J100" s="46"/>
    </row>
    <row r="101" spans="8:10" ht="15.75">
      <c r="H101" s="46"/>
      <c r="I101" s="46"/>
      <c r="J101" s="46"/>
    </row>
    <row r="102" spans="8:10" ht="15.75">
      <c r="H102" s="46"/>
      <c r="I102" s="46"/>
      <c r="J102" s="46"/>
    </row>
    <row r="103" spans="8:10" ht="15.75">
      <c r="H103" s="46"/>
      <c r="I103" s="46"/>
      <c r="J103" s="46"/>
    </row>
    <row r="104" spans="8:10" ht="15.75">
      <c r="H104" s="46"/>
      <c r="I104" s="46"/>
      <c r="J104" s="46"/>
    </row>
    <row r="105" spans="1:9" s="22" customFormat="1" ht="15.75">
      <c r="A105" s="48"/>
      <c r="B105" s="48"/>
      <c r="C105" s="48"/>
      <c r="D105" s="48"/>
      <c r="E105" s="48"/>
      <c r="F105" s="48"/>
      <c r="G105" s="57"/>
      <c r="H105" s="21"/>
      <c r="I105" s="55"/>
    </row>
    <row r="106" spans="8:13" ht="15.75">
      <c r="H106" s="21"/>
      <c r="I106" s="21"/>
      <c r="J106" s="43"/>
      <c r="K106" s="44"/>
      <c r="L106" s="22"/>
      <c r="M106" s="22"/>
    </row>
    <row r="107" spans="1:13" ht="22.5" customHeight="1">
      <c r="A107" s="9"/>
      <c r="B107" s="9"/>
      <c r="C107" s="9"/>
      <c r="D107" s="9"/>
      <c r="G107" s="9"/>
      <c r="H107" s="21"/>
      <c r="I107" s="21"/>
      <c r="J107" s="43"/>
      <c r="K107" s="44"/>
      <c r="L107" s="22"/>
      <c r="M107" s="22"/>
    </row>
    <row r="108" spans="8:13" ht="15.75">
      <c r="H108" s="45"/>
      <c r="I108" s="33"/>
      <c r="J108" s="33"/>
      <c r="K108" s="24"/>
      <c r="L108" s="22"/>
      <c r="M108" s="22"/>
    </row>
    <row r="109" spans="3:11" s="9" customFormat="1" ht="15.75">
      <c r="C109" s="2"/>
      <c r="D109" s="2"/>
      <c r="E109" s="2"/>
      <c r="F109" s="2"/>
      <c r="G109" s="2"/>
      <c r="K109" s="63"/>
    </row>
    <row r="110" spans="3:11" s="9" customFormat="1" ht="15.75">
      <c r="C110" s="2"/>
      <c r="D110" s="2"/>
      <c r="E110" s="2"/>
      <c r="F110" s="2"/>
      <c r="G110" s="2"/>
      <c r="K110" s="63"/>
    </row>
    <row r="111" spans="3:11" s="9" customFormat="1" ht="15.75">
      <c r="C111" s="2"/>
      <c r="D111" s="2"/>
      <c r="E111" s="2"/>
      <c r="F111" s="2"/>
      <c r="G111" s="2"/>
      <c r="K111" s="63"/>
    </row>
    <row r="112" spans="8:10" ht="15.75">
      <c r="H112" s="46"/>
      <c r="I112" s="46"/>
      <c r="J112" s="46"/>
    </row>
    <row r="113" spans="4:10" ht="15.75" customHeight="1">
      <c r="D113" s="18"/>
      <c r="H113" s="46"/>
      <c r="I113" s="46"/>
      <c r="J113" s="46"/>
    </row>
    <row r="114" spans="8:10" ht="15.75">
      <c r="H114" s="46"/>
      <c r="I114" s="46"/>
      <c r="J114" s="46"/>
    </row>
    <row r="115" spans="8:10" ht="15.75">
      <c r="H115" s="46"/>
      <c r="I115" s="46"/>
      <c r="J115" s="46"/>
    </row>
    <row r="116" spans="8:10" ht="15.75">
      <c r="H116" s="46"/>
      <c r="I116" s="46"/>
      <c r="J116" s="46"/>
    </row>
    <row r="117" spans="8:10" ht="15.75">
      <c r="H117" s="46"/>
      <c r="I117" s="46"/>
      <c r="J117" s="46"/>
    </row>
    <row r="118" spans="5:10" ht="15.75">
      <c r="E118" s="65"/>
      <c r="F118" s="65"/>
      <c r="H118" s="46"/>
      <c r="I118" s="46"/>
      <c r="J118" s="46"/>
    </row>
    <row r="119" spans="8:10" ht="15.75">
      <c r="H119" s="46"/>
      <c r="I119" s="46"/>
      <c r="J119" s="46"/>
    </row>
    <row r="120" spans="8:10" ht="15.75">
      <c r="H120" s="46"/>
      <c r="I120" s="46"/>
      <c r="J120" s="46"/>
    </row>
    <row r="121" spans="8:10" ht="15.75">
      <c r="H121" s="46"/>
      <c r="I121" s="46"/>
      <c r="J121" s="46"/>
    </row>
    <row r="122" spans="1:10" ht="15.75">
      <c r="A122" s="9"/>
      <c r="B122" s="9"/>
      <c r="C122" s="9"/>
      <c r="D122" s="9"/>
      <c r="E122" s="9"/>
      <c r="F122" s="9"/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8:10" ht="15.75">
      <c r="H125" s="46"/>
      <c r="I125" s="46"/>
      <c r="J125" s="46"/>
    </row>
    <row r="126" spans="8:10" ht="15.75">
      <c r="H126" s="46"/>
      <c r="I126" s="46"/>
      <c r="J126" s="46"/>
    </row>
    <row r="127" spans="8:10" ht="15.75">
      <c r="H127" s="46"/>
      <c r="I127" s="46"/>
      <c r="J127" s="46"/>
    </row>
    <row r="128" spans="1:10" ht="15.75">
      <c r="A128" s="9"/>
      <c r="B128" s="9"/>
      <c r="C128" s="9"/>
      <c r="D128" s="9"/>
      <c r="E128" s="9"/>
      <c r="F128" s="9"/>
      <c r="H128" s="46"/>
      <c r="I128" s="46"/>
      <c r="J128" s="46"/>
    </row>
    <row r="129" spans="8:10" ht="15.75">
      <c r="H129" s="46"/>
      <c r="I129" s="46"/>
      <c r="J129" s="46"/>
    </row>
    <row r="130" spans="8:10" ht="15.75">
      <c r="H130" s="46"/>
      <c r="I130" s="46"/>
      <c r="J130" s="46"/>
    </row>
    <row r="131" spans="8:10" ht="15.75">
      <c r="H131" s="46"/>
      <c r="I131" s="46"/>
      <c r="J131" s="46"/>
    </row>
    <row r="132" spans="8:10" ht="15.75">
      <c r="H132" s="46"/>
      <c r="I132" s="46"/>
      <c r="J132" s="46"/>
    </row>
    <row r="133" spans="1:10" ht="15.75">
      <c r="A133" s="9"/>
      <c r="B133" s="9"/>
      <c r="C133" s="9"/>
      <c r="D133" s="9"/>
      <c r="H133" s="46"/>
      <c r="I133" s="46"/>
      <c r="J133" s="46"/>
    </row>
    <row r="134" spans="1:10" ht="15.75">
      <c r="A134" s="9"/>
      <c r="H134" s="46"/>
      <c r="I134" s="46"/>
      <c r="J134" s="46"/>
    </row>
    <row r="135" spans="1:10" ht="15.75">
      <c r="A135" s="9"/>
      <c r="H135" s="46"/>
      <c r="I135" s="46"/>
      <c r="J135" s="46"/>
    </row>
    <row r="136" spans="1:10" ht="15.75">
      <c r="A136" s="9"/>
      <c r="H136" s="46"/>
      <c r="I136" s="46"/>
      <c r="J136" s="46"/>
    </row>
    <row r="137" spans="1:10" ht="15.75">
      <c r="A137" s="9"/>
      <c r="H137" s="46"/>
      <c r="I137" s="46"/>
      <c r="J137" s="46"/>
    </row>
    <row r="138" spans="1:10" ht="15.75">
      <c r="A138" s="9"/>
      <c r="H138" s="46"/>
      <c r="I138" s="46"/>
      <c r="J138" s="46"/>
    </row>
    <row r="139" spans="1:10" ht="15.75">
      <c r="A139" s="9"/>
      <c r="H139" s="46"/>
      <c r="I139" s="46"/>
      <c r="J139" s="46"/>
    </row>
    <row r="140" spans="1:10" ht="15.75">
      <c r="A140" s="9"/>
      <c r="H140" s="46"/>
      <c r="I140" s="46"/>
      <c r="J140" s="46"/>
    </row>
    <row r="141" spans="8:10" ht="15.75">
      <c r="H141" s="46"/>
      <c r="I141" s="46"/>
      <c r="J141" s="46"/>
    </row>
    <row r="142" spans="8:10" ht="15.75">
      <c r="H142" s="46"/>
      <c r="I142" s="46"/>
      <c r="J142" s="46"/>
    </row>
    <row r="143" spans="8:10" ht="15.75">
      <c r="H143" s="46"/>
      <c r="I143" s="46"/>
      <c r="J143" s="46"/>
    </row>
    <row r="144" spans="8:10" ht="15.75">
      <c r="H144" s="46"/>
      <c r="I144" s="46"/>
      <c r="J144" s="46"/>
    </row>
    <row r="145" spans="1:10" ht="15.75">
      <c r="A145" s="9"/>
      <c r="B145" s="9"/>
      <c r="C145" s="9"/>
      <c r="D145" s="9"/>
      <c r="E145" s="9"/>
      <c r="F145" s="9"/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8:10" ht="15.75"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8:10" ht="15.75">
      <c r="H153" s="46"/>
      <c r="I153" s="46"/>
      <c r="J153" s="46"/>
    </row>
    <row r="154" spans="8:10" ht="15.75">
      <c r="H154" s="46"/>
      <c r="I154" s="46"/>
      <c r="J154" s="46"/>
    </row>
    <row r="155" spans="8:10" ht="15.75">
      <c r="H155" s="46"/>
      <c r="I155" s="46"/>
      <c r="J155" s="46"/>
    </row>
    <row r="156" spans="8:10" ht="15.75">
      <c r="H156" s="46"/>
      <c r="I156" s="46"/>
      <c r="J156" s="46"/>
    </row>
    <row r="157" spans="8:10" ht="15.75">
      <c r="H157" s="46"/>
      <c r="I157" s="46"/>
      <c r="J157" s="46"/>
    </row>
    <row r="158" spans="8:10" ht="15.75">
      <c r="H158" s="46"/>
      <c r="I158" s="46"/>
      <c r="J158" s="46"/>
    </row>
    <row r="159" spans="8:10" ht="15.75">
      <c r="H159" s="46"/>
      <c r="I159" s="46"/>
      <c r="J159" s="46"/>
    </row>
    <row r="160" spans="1:10" ht="15.75">
      <c r="A160" s="9"/>
      <c r="B160" s="9"/>
      <c r="C160" s="9"/>
      <c r="D160" s="9"/>
      <c r="E160" s="9"/>
      <c r="F160" s="9"/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8:10" ht="15.75">
      <c r="H163" s="46"/>
      <c r="I163" s="46"/>
      <c r="J163" s="46"/>
    </row>
    <row r="164" spans="8:10" ht="15.75">
      <c r="H164" s="46"/>
      <c r="I164" s="46"/>
      <c r="J164" s="46"/>
    </row>
    <row r="165" spans="1:10" ht="15.75">
      <c r="A165" s="9"/>
      <c r="B165" s="9"/>
      <c r="C165" s="9"/>
      <c r="D165" s="9"/>
      <c r="E165" s="9"/>
      <c r="F165" s="9"/>
      <c r="H165" s="46"/>
      <c r="I165" s="46"/>
      <c r="J165" s="46"/>
    </row>
    <row r="166" spans="8:10" ht="15.75">
      <c r="H166" s="46"/>
      <c r="I166" s="46"/>
      <c r="J166" s="46"/>
    </row>
    <row r="167" spans="8:10" ht="15.75">
      <c r="H167" s="46"/>
      <c r="I167" s="46"/>
      <c r="J167" s="46"/>
    </row>
    <row r="168" spans="8:10" ht="15.75">
      <c r="H168" s="46"/>
      <c r="I168" s="46"/>
      <c r="J168" s="46"/>
    </row>
    <row r="169" spans="1:10" ht="15.75">
      <c r="A169" s="9"/>
      <c r="B169" s="9"/>
      <c r="C169" s="9"/>
      <c r="D169" s="9"/>
      <c r="E169" s="9"/>
      <c r="F169" s="9"/>
      <c r="H169" s="46"/>
      <c r="I169" s="46"/>
      <c r="J169" s="46"/>
    </row>
    <row r="170" spans="8:10" ht="15.75">
      <c r="H170" s="46"/>
      <c r="I170" s="46"/>
      <c r="J170" s="46"/>
    </row>
    <row r="171" spans="8:10" ht="15.75">
      <c r="H171" s="46"/>
      <c r="I171" s="46"/>
      <c r="J171" s="46"/>
    </row>
    <row r="172" spans="1:10" ht="15.75">
      <c r="A172" s="9"/>
      <c r="B172" s="9"/>
      <c r="C172" s="9"/>
      <c r="D172" s="9"/>
      <c r="E172" s="9"/>
      <c r="F172" s="9"/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8:10" ht="15.75"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8:10" ht="15.75">
      <c r="H185" s="46"/>
      <c r="I185" s="46"/>
      <c r="J185" s="46"/>
    </row>
    <row r="186" spans="8:10" ht="15.75">
      <c r="H186" s="46"/>
      <c r="I186" s="46"/>
      <c r="J186" s="46"/>
    </row>
    <row r="187" spans="8:10" ht="15.75">
      <c r="H187" s="46"/>
      <c r="I187" s="46"/>
      <c r="J187" s="46"/>
    </row>
    <row r="188" spans="8:10" ht="15.75">
      <c r="H188" s="46"/>
      <c r="I188" s="46"/>
      <c r="J188" s="46"/>
    </row>
    <row r="189" spans="5:11" s="9" customFormat="1" ht="15.75">
      <c r="E189" s="66"/>
      <c r="F189" s="66"/>
      <c r="K189" s="63"/>
    </row>
    <row r="190" spans="5:10" ht="15.75">
      <c r="E190" s="67"/>
      <c r="F190" s="67"/>
      <c r="H190" s="47"/>
      <c r="I190" s="47"/>
      <c r="J190" s="47"/>
    </row>
    <row r="191" spans="5:7" ht="15.75">
      <c r="E191" s="67"/>
      <c r="F191" s="67"/>
      <c r="G191" s="67"/>
    </row>
    <row r="192" spans="5:6" ht="15.75">
      <c r="E192" s="67"/>
      <c r="F192" s="67"/>
    </row>
    <row r="193" spans="5:11" s="9" customFormat="1" ht="15.75">
      <c r="E193" s="66"/>
      <c r="F193" s="66"/>
      <c r="K193" s="63"/>
    </row>
    <row r="194" spans="5:6" ht="15.75">
      <c r="E194" s="67"/>
      <c r="F194" s="67"/>
    </row>
    <row r="195" spans="5:6" ht="15.75">
      <c r="E195" s="67"/>
      <c r="F195" s="67"/>
    </row>
    <row r="196" spans="5:6" ht="15.75">
      <c r="E196" s="67"/>
      <c r="F196" s="67"/>
    </row>
    <row r="197" spans="5:11" s="9" customFormat="1" ht="15.75">
      <c r="E197" s="66"/>
      <c r="F197" s="66"/>
      <c r="K197" s="62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6" ht="15.75">
      <c r="E205" s="67"/>
      <c r="F205" s="67"/>
    </row>
    <row r="206" spans="5:6" ht="15.75">
      <c r="E206" s="67"/>
      <c r="F206" s="67"/>
    </row>
    <row r="207" spans="5:11" s="9" customFormat="1" ht="15.75">
      <c r="E207" s="66"/>
      <c r="F207" s="66"/>
      <c r="K207" s="62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6" ht="15.75">
      <c r="E216" s="67"/>
      <c r="F216" s="67"/>
    </row>
    <row r="217" spans="5:6" ht="15.75">
      <c r="E217" s="67"/>
      <c r="F217" s="67"/>
    </row>
    <row r="218" spans="5:11" s="9" customFormat="1" ht="15.75">
      <c r="E218" s="66"/>
      <c r="F218" s="66"/>
      <c r="K218" s="62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6" ht="15.75">
      <c r="E223" s="67"/>
      <c r="F223" s="67"/>
    </row>
    <row r="224" spans="5:6" ht="15.75">
      <c r="E224" s="67"/>
      <c r="F224" s="67"/>
    </row>
    <row r="225" spans="5:11" s="9" customFormat="1" ht="15.75">
      <c r="E225" s="66"/>
      <c r="F225" s="66"/>
      <c r="K225" s="62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6" ht="15.75">
      <c r="E251" s="67"/>
      <c r="F251" s="67"/>
    </row>
    <row r="252" spans="5:6" ht="15.75">
      <c r="E252" s="67"/>
      <c r="F252" s="67"/>
    </row>
    <row r="253" spans="5:10" ht="15.75">
      <c r="E253" s="67"/>
      <c r="F253" s="67"/>
      <c r="H253" s="22"/>
      <c r="I253" s="22"/>
      <c r="J253" s="22"/>
    </row>
    <row r="254" spans="5:10" ht="15.75">
      <c r="E254" s="67"/>
      <c r="F254" s="67"/>
      <c r="H254" s="22"/>
      <c r="I254" s="22"/>
      <c r="J254" s="22"/>
    </row>
    <row r="255" spans="5:11" s="9" customFormat="1" ht="15.75">
      <c r="E255" s="66"/>
      <c r="F255" s="66"/>
      <c r="H255" s="30"/>
      <c r="I255" s="30"/>
      <c r="J255" s="30"/>
      <c r="K255" s="62"/>
    </row>
    <row r="256" spans="5:10" ht="15.75">
      <c r="E256" s="67"/>
      <c r="F256" s="67"/>
      <c r="H256" s="22"/>
      <c r="I256" s="22"/>
      <c r="J256" s="22"/>
    </row>
    <row r="257" spans="5:10" ht="15.75">
      <c r="E257" s="67"/>
      <c r="F257" s="67"/>
      <c r="H257" s="22"/>
      <c r="I257" s="22"/>
      <c r="J257" s="22"/>
    </row>
    <row r="259" spans="5:11" s="9" customFormat="1" ht="15.75">
      <c r="E259" s="66"/>
      <c r="F259" s="66"/>
      <c r="K259" s="62"/>
    </row>
    <row r="260" spans="5:6" ht="15.75">
      <c r="E260" s="67"/>
      <c r="F260" s="67"/>
    </row>
    <row r="261" spans="5:6" ht="15.75">
      <c r="E261" s="67"/>
      <c r="F261" s="67"/>
    </row>
    <row r="262" spans="5:6" ht="15.75">
      <c r="E262" s="67"/>
      <c r="F262" s="67"/>
    </row>
    <row r="263" spans="5:11" s="9" customFormat="1" ht="15.75">
      <c r="E263" s="66"/>
      <c r="F263" s="66"/>
      <c r="K263" s="62"/>
    </row>
    <row r="264" spans="5:6" ht="15.75">
      <c r="E264" s="67"/>
      <c r="F264" s="67"/>
    </row>
    <row r="265" spans="5:6" ht="15.75">
      <c r="E265" s="67"/>
      <c r="F265" s="67"/>
    </row>
    <row r="266" spans="5:6" ht="15.75">
      <c r="E266" s="67"/>
      <c r="F266" s="67"/>
    </row>
    <row r="267" spans="5:6" ht="15.75">
      <c r="E267" s="67"/>
      <c r="F267" s="67"/>
    </row>
    <row r="268" spans="5:11" s="9" customFormat="1" ht="15.75">
      <c r="E268" s="66"/>
      <c r="F268" s="66"/>
      <c r="G268" s="66"/>
      <c r="K268" s="62"/>
    </row>
    <row r="269" spans="5:6" ht="15.75">
      <c r="E269" s="67"/>
      <c r="F269" s="67"/>
    </row>
    <row r="270" spans="5:6" ht="15.75">
      <c r="E270" s="67"/>
      <c r="F270" s="67"/>
    </row>
    <row r="271" spans="5:6" ht="15.75">
      <c r="E271" s="67"/>
      <c r="F271" s="67"/>
    </row>
    <row r="272" spans="5:11" s="9" customFormat="1" ht="15.75">
      <c r="E272" s="66"/>
      <c r="F272" s="66"/>
      <c r="G272" s="66"/>
      <c r="K272" s="62"/>
    </row>
    <row r="273" spans="5:6" ht="15.75">
      <c r="E273" s="67"/>
      <c r="F273" s="67"/>
    </row>
    <row r="274" spans="5:6" ht="15.75">
      <c r="E274" s="67"/>
      <c r="F274" s="67"/>
    </row>
    <row r="275" spans="5:6" ht="15.75">
      <c r="E275" s="67"/>
      <c r="F275" s="67"/>
    </row>
    <row r="276" spans="5:6" ht="15.75">
      <c r="E276" s="67"/>
      <c r="F276" s="67"/>
    </row>
    <row r="277" spans="5:11" s="9" customFormat="1" ht="15.75">
      <c r="E277" s="66"/>
      <c r="F277" s="66"/>
      <c r="K277" s="62"/>
    </row>
    <row r="278" spans="5:6" ht="15.75">
      <c r="E278" s="67"/>
      <c r="F278" s="67"/>
    </row>
    <row r="279" spans="5:6" ht="15.75">
      <c r="E279" s="67"/>
      <c r="F279" s="67"/>
    </row>
    <row r="281" spans="5:6" ht="15.75">
      <c r="E281" s="67"/>
      <c r="F281" s="67"/>
    </row>
    <row r="282" spans="5:11" s="9" customFormat="1" ht="15.75">
      <c r="E282" s="66"/>
      <c r="F282" s="66"/>
      <c r="K282" s="62"/>
    </row>
    <row r="283" spans="5:6" ht="15.75">
      <c r="E283" s="67"/>
      <c r="F283" s="67"/>
    </row>
    <row r="284" spans="5:6" ht="15.75">
      <c r="E284" s="67"/>
      <c r="F284" s="67"/>
    </row>
    <row r="285" spans="5:6" ht="15.75">
      <c r="E285" s="67"/>
      <c r="F285" s="67"/>
    </row>
    <row r="286" spans="5:11" s="9" customFormat="1" ht="15.75">
      <c r="E286" s="66"/>
      <c r="F286" s="66"/>
      <c r="K286" s="62"/>
    </row>
    <row r="287" spans="5:10" ht="15.75">
      <c r="E287" s="67"/>
      <c r="F287" s="67"/>
      <c r="H287" s="45"/>
      <c r="I287" s="45"/>
      <c r="J287" s="45"/>
    </row>
    <row r="288" spans="5:6" ht="15.75">
      <c r="E288" s="67"/>
      <c r="F288" s="67"/>
    </row>
    <row r="291" spans="5:6" ht="23.25" customHeight="1">
      <c r="E291" s="68"/>
      <c r="F291" s="68"/>
    </row>
  </sheetData>
  <sheetProtection/>
  <mergeCells count="4">
    <mergeCell ref="F1:H1"/>
    <mergeCell ref="E4:I4"/>
    <mergeCell ref="E5:I5"/>
    <mergeCell ref="H2:J2"/>
  </mergeCells>
  <printOptions gridLines="1" headings="1"/>
  <pageMargins left="0.75" right="0.75" top="1" bottom="1" header="0.5" footer="0.5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2:5" ht="15.75">
      <c r="B1" s="393"/>
      <c r="C1" s="393"/>
      <c r="D1" s="393"/>
      <c r="E1" s="393"/>
    </row>
    <row r="2" spans="1:5" ht="15.75">
      <c r="A2" s="402" t="s">
        <v>420</v>
      </c>
      <c r="B2" s="402"/>
      <c r="C2" s="402"/>
      <c r="D2" s="402"/>
      <c r="E2" s="402"/>
    </row>
    <row r="3" spans="1:5" ht="15.75">
      <c r="A3" s="121"/>
      <c r="B3" s="121"/>
      <c r="C3" s="121"/>
      <c r="D3" s="121"/>
      <c r="E3" s="121"/>
    </row>
    <row r="4" spans="1:5" ht="15.75">
      <c r="A4" s="416" t="s">
        <v>176</v>
      </c>
      <c r="B4" s="416"/>
      <c r="C4" s="416"/>
      <c r="D4" s="416"/>
      <c r="E4" s="416"/>
    </row>
    <row r="5" spans="1:5" ht="15.75">
      <c r="A5" s="416" t="s">
        <v>255</v>
      </c>
      <c r="B5" s="416"/>
      <c r="C5" s="416"/>
      <c r="D5" s="416"/>
      <c r="E5" s="416"/>
    </row>
    <row r="6" spans="1:5" ht="15.75">
      <c r="A6" s="1"/>
      <c r="B6" s="1"/>
      <c r="C6" s="1"/>
      <c r="D6" s="1"/>
      <c r="E6" s="1"/>
    </row>
    <row r="7" spans="1:5" ht="49.5" customHeight="1">
      <c r="A7" s="76" t="s">
        <v>164</v>
      </c>
      <c r="B7" s="77" t="s">
        <v>165</v>
      </c>
      <c r="C7" s="77" t="s">
        <v>166</v>
      </c>
      <c r="D7" s="77" t="s">
        <v>189</v>
      </c>
      <c r="E7" s="77" t="s">
        <v>167</v>
      </c>
    </row>
    <row r="8" spans="1:5" ht="15.75">
      <c r="A8" s="1"/>
      <c r="B8" s="78"/>
      <c r="C8" s="78"/>
      <c r="D8" s="78"/>
      <c r="E8" s="78"/>
    </row>
    <row r="9" spans="1:5" ht="15.75">
      <c r="A9" s="5" t="s">
        <v>18</v>
      </c>
      <c r="B9" s="82">
        <f>SUM('2. bevételek'!I10)</f>
        <v>33641</v>
      </c>
      <c r="C9" s="78">
        <v>0</v>
      </c>
      <c r="D9" s="78">
        <v>0</v>
      </c>
      <c r="E9" s="78">
        <f aca="true" t="shared" si="0" ref="E9:E20">SUM(B9:D9)</f>
        <v>33641</v>
      </c>
    </row>
    <row r="10" spans="1:5" ht="15.75">
      <c r="A10" s="2" t="s">
        <v>145</v>
      </c>
      <c r="B10" s="82">
        <f>SUM('2. bevételek'!I17)</f>
        <v>4808030</v>
      </c>
      <c r="C10" s="78">
        <v>0</v>
      </c>
      <c r="D10" s="78">
        <v>0</v>
      </c>
      <c r="E10" s="78">
        <f t="shared" si="0"/>
        <v>4808030</v>
      </c>
    </row>
    <row r="11" spans="1:5" ht="15.75">
      <c r="A11" s="141" t="s">
        <v>243</v>
      </c>
      <c r="B11" s="82">
        <f>SUM('2. bevételek'!I23)</f>
        <v>15974285</v>
      </c>
      <c r="C11" s="78">
        <v>0</v>
      </c>
      <c r="D11" s="78">
        <v>0</v>
      </c>
      <c r="E11" s="78">
        <f t="shared" si="0"/>
        <v>15974285</v>
      </c>
    </row>
    <row r="12" spans="1:5" ht="15.75">
      <c r="A12" s="5" t="s">
        <v>217</v>
      </c>
      <c r="B12" s="82">
        <f>SUM('2. bevételek'!I38)</f>
        <v>3275888</v>
      </c>
      <c r="C12" s="78">
        <v>0</v>
      </c>
      <c r="D12" s="78">
        <v>0</v>
      </c>
      <c r="E12" s="78">
        <f t="shared" si="0"/>
        <v>3275888</v>
      </c>
    </row>
    <row r="13" spans="1:5" ht="15.75">
      <c r="A13" s="5" t="s">
        <v>132</v>
      </c>
      <c r="B13" s="82">
        <f>SUM('2. bevételek'!I45)</f>
        <v>15249992</v>
      </c>
      <c r="C13" s="78">
        <v>0</v>
      </c>
      <c r="D13" s="78">
        <v>0</v>
      </c>
      <c r="E13" s="78">
        <f t="shared" si="0"/>
        <v>15249992</v>
      </c>
    </row>
    <row r="14" spans="1:5" ht="15.75">
      <c r="A14" s="5" t="s">
        <v>123</v>
      </c>
      <c r="B14" s="82">
        <v>0</v>
      </c>
      <c r="C14" s="78">
        <f>SUM('2. bevételek'!I75)</f>
        <v>2992</v>
      </c>
      <c r="D14" s="78">
        <v>0</v>
      </c>
      <c r="E14" s="78">
        <f t="shared" si="0"/>
        <v>2992</v>
      </c>
    </row>
    <row r="15" spans="1:5" ht="15.75">
      <c r="A15" s="5" t="s">
        <v>146</v>
      </c>
      <c r="B15" s="82">
        <f>SUM('2. bevételek'!I81)</f>
        <v>1030861</v>
      </c>
      <c r="C15" s="78">
        <v>0</v>
      </c>
      <c r="D15" s="78">
        <v>0</v>
      </c>
      <c r="E15" s="78">
        <f t="shared" si="0"/>
        <v>1030861</v>
      </c>
    </row>
    <row r="16" spans="1:5" ht="15.75">
      <c r="A16" s="141" t="s">
        <v>124</v>
      </c>
      <c r="B16" s="82">
        <f>SUM('2. bevételek'!I85)</f>
        <v>0</v>
      </c>
      <c r="C16" s="78">
        <v>0</v>
      </c>
      <c r="D16" s="78">
        <v>0</v>
      </c>
      <c r="E16" s="78">
        <f t="shared" si="0"/>
        <v>0</v>
      </c>
    </row>
    <row r="17" spans="1:5" ht="15.75">
      <c r="A17" s="22" t="s">
        <v>122</v>
      </c>
      <c r="B17" s="82">
        <f>SUM('2. bevételek'!I90)</f>
        <v>2100000</v>
      </c>
      <c r="C17" s="78">
        <v>0</v>
      </c>
      <c r="D17" s="78">
        <v>0</v>
      </c>
      <c r="E17" s="78">
        <f t="shared" si="0"/>
        <v>2100000</v>
      </c>
    </row>
    <row r="18" spans="1:5" ht="15.75">
      <c r="A18" s="141" t="s">
        <v>125</v>
      </c>
      <c r="B18" s="82">
        <f>SUM('2. bevételek'!I96)</f>
        <v>327511</v>
      </c>
      <c r="C18" s="78">
        <v>0</v>
      </c>
      <c r="D18" s="78">
        <v>0</v>
      </c>
      <c r="E18" s="78">
        <f t="shared" si="0"/>
        <v>327511</v>
      </c>
    </row>
    <row r="19" spans="1:5" ht="15.75">
      <c r="A19" s="141" t="s">
        <v>129</v>
      </c>
      <c r="B19" s="82">
        <f>SUM('2. bevételek'!I100)</f>
        <v>186275</v>
      </c>
      <c r="C19" s="78">
        <v>0</v>
      </c>
      <c r="D19" s="78">
        <v>0</v>
      </c>
      <c r="E19" s="78">
        <f t="shared" si="0"/>
        <v>186275</v>
      </c>
    </row>
    <row r="20" spans="1:5" ht="15.75">
      <c r="A20" s="141" t="s">
        <v>273</v>
      </c>
      <c r="B20" s="82">
        <f>SUM('2. bevételek'!I106)</f>
        <v>10536619</v>
      </c>
      <c r="C20" s="78">
        <v>0</v>
      </c>
      <c r="D20" s="78">
        <v>0</v>
      </c>
      <c r="E20" s="78">
        <f t="shared" si="0"/>
        <v>10536619</v>
      </c>
    </row>
    <row r="21" spans="1:5" ht="15.75">
      <c r="A21" s="61" t="s">
        <v>168</v>
      </c>
      <c r="B21" s="79">
        <f>SUM(B9:B20)</f>
        <v>53523102</v>
      </c>
      <c r="C21" s="79">
        <f>SUM(C9:C20)</f>
        <v>2992</v>
      </c>
      <c r="D21" s="79">
        <f>SUM(D9:D20)</f>
        <v>0</v>
      </c>
      <c r="E21" s="79">
        <f>SUM(E9:E20)</f>
        <v>53526094</v>
      </c>
    </row>
    <row r="22" spans="1:15" s="22" customFormat="1" ht="15.75">
      <c r="A22" s="48"/>
      <c r="B22" s="48"/>
      <c r="C22" s="48"/>
      <c r="D22" s="48"/>
      <c r="E22" s="48"/>
      <c r="F22" s="48"/>
      <c r="G22" s="57"/>
      <c r="H22" s="48"/>
      <c r="I22" s="48"/>
      <c r="J22" s="48"/>
      <c r="K22" s="50"/>
      <c r="L22" s="21"/>
      <c r="M22" s="21"/>
      <c r="N22" s="21"/>
      <c r="O22" s="55"/>
    </row>
    <row r="23" spans="1:17" s="2" customFormat="1" ht="15.75">
      <c r="A23" s="36"/>
      <c r="G23" s="61"/>
      <c r="N23" s="46"/>
      <c r="O23" s="46"/>
      <c r="P23" s="46"/>
      <c r="Q23" s="62"/>
    </row>
    <row r="24" spans="1:17" s="2" customFormat="1" ht="15.75">
      <c r="A24" s="9"/>
      <c r="G24" s="61"/>
      <c r="N24" s="46"/>
      <c r="O24" s="46"/>
      <c r="P24" s="46"/>
      <c r="Q24" s="62"/>
    </row>
    <row r="25" spans="1:17" s="2" customFormat="1" ht="15.75">
      <c r="A25" s="8"/>
      <c r="G25" s="61"/>
      <c r="N25" s="46"/>
      <c r="O25" s="46"/>
      <c r="P25" s="46"/>
      <c r="Q25" s="62"/>
    </row>
    <row r="26" spans="1:11" s="2" customFormat="1" ht="15.75">
      <c r="A26" s="8"/>
      <c r="B26" s="6"/>
      <c r="C26" s="6"/>
      <c r="D26" s="6"/>
      <c r="E26" s="7"/>
      <c r="F26" s="7"/>
      <c r="G26" s="40"/>
      <c r="H26" s="53"/>
      <c r="I26" s="13"/>
      <c r="J26" s="26"/>
      <c r="K26" s="24"/>
    </row>
    <row r="27" spans="1:17" s="2" customFormat="1" ht="15.75">
      <c r="A27" s="8"/>
      <c r="G27" s="61"/>
      <c r="N27" s="46"/>
      <c r="O27" s="46"/>
      <c r="P27" s="46"/>
      <c r="Q27" s="62"/>
    </row>
    <row r="28" spans="1:10" s="9" customFormat="1" ht="15.75">
      <c r="A28" s="8"/>
      <c r="B28" s="4"/>
      <c r="C28" s="4"/>
      <c r="D28" s="4"/>
      <c r="E28" s="4"/>
      <c r="F28" s="4"/>
      <c r="G28" s="54"/>
      <c r="H28" s="32"/>
      <c r="I28" s="32"/>
      <c r="J28" s="34"/>
    </row>
    <row r="29" spans="1:10" s="2" customFormat="1" ht="15.75">
      <c r="A29" s="8"/>
      <c r="B29" s="4"/>
      <c r="C29" s="6"/>
      <c r="D29" s="6"/>
      <c r="E29" s="6"/>
      <c r="F29" s="6"/>
      <c r="G29" s="54"/>
      <c r="H29" s="26"/>
      <c r="I29" s="26"/>
      <c r="J29" s="24"/>
    </row>
    <row r="30" spans="1:10" s="2" customFormat="1" ht="14.25" customHeight="1">
      <c r="A30" s="8"/>
      <c r="B30" s="4"/>
      <c r="C30" s="6"/>
      <c r="D30" s="6"/>
      <c r="E30" s="6"/>
      <c r="F30" s="6"/>
      <c r="G30" s="54"/>
      <c r="H30" s="26"/>
      <c r="I30" s="26"/>
      <c r="J30" s="24"/>
    </row>
  </sheetData>
  <sheetProtection/>
  <mergeCells count="4">
    <mergeCell ref="A4:E4"/>
    <mergeCell ref="A5:E5"/>
    <mergeCell ref="A2:E2"/>
    <mergeCell ref="B1:E1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"/>
  <sheetViews>
    <sheetView view="pageBreakPreview" zoomScaleSheetLayoutView="100" zoomScalePageLayoutView="0" workbookViewId="0" topLeftCell="G2">
      <selection activeCell="H2" sqref="H2:J2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10" width="19.7109375" style="1" customWidth="1"/>
    <col min="11" max="12" width="9.140625" style="1" customWidth="1"/>
    <col min="13" max="13" width="11.28125" style="1" bestFit="1" customWidth="1"/>
    <col min="14" max="14" width="12.00390625" style="1" customWidth="1"/>
    <col min="15" max="15" width="11.8515625" style="1" customWidth="1"/>
    <col min="16" max="16384" width="9.140625" style="1" customWidth="1"/>
  </cols>
  <sheetData>
    <row r="1" spans="6:10" ht="15.75">
      <c r="F1" s="393"/>
      <c r="G1" s="393"/>
      <c r="H1" s="393"/>
      <c r="I1" s="286"/>
      <c r="J1" s="285"/>
    </row>
    <row r="2" spans="2:11" ht="15.75">
      <c r="B2" s="277"/>
      <c r="C2" s="277"/>
      <c r="D2" s="277"/>
      <c r="E2" s="277"/>
      <c r="H2" s="434" t="s">
        <v>421</v>
      </c>
      <c r="I2" s="434"/>
      <c r="J2" s="434"/>
      <c r="K2" s="277"/>
    </row>
    <row r="3" spans="1:7" ht="24" customHeight="1">
      <c r="A3" s="45"/>
      <c r="B3" s="45"/>
      <c r="C3" s="45"/>
      <c r="D3" s="45"/>
      <c r="E3" s="121"/>
      <c r="F3" s="121"/>
      <c r="G3" s="121"/>
    </row>
    <row r="4" spans="1:10" ht="15.75">
      <c r="A4" s="409" t="s">
        <v>176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5.75">
      <c r="A5" s="409" t="s">
        <v>256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 ht="15.75">
      <c r="A6" s="409" t="s">
        <v>9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6.5" thickBot="1">
      <c r="A7" s="10"/>
      <c r="B7" s="10"/>
      <c r="C7" s="10"/>
      <c r="D7" s="10"/>
      <c r="E7" s="10"/>
      <c r="F7" s="10"/>
      <c r="I7" s="51"/>
      <c r="J7" s="51" t="s">
        <v>236</v>
      </c>
    </row>
    <row r="8" spans="1:12" ht="30" customHeight="1">
      <c r="A8" s="430" t="s">
        <v>17</v>
      </c>
      <c r="B8" s="427"/>
      <c r="C8" s="427"/>
      <c r="D8" s="427"/>
      <c r="E8" s="427"/>
      <c r="F8" s="427" t="s">
        <v>8</v>
      </c>
      <c r="G8" s="412" t="s">
        <v>209</v>
      </c>
      <c r="H8" s="403" t="s">
        <v>263</v>
      </c>
      <c r="I8" s="422" t="s">
        <v>270</v>
      </c>
      <c r="J8" s="419" t="s">
        <v>277</v>
      </c>
      <c r="L8" s="3"/>
    </row>
    <row r="9" spans="1:10" ht="30" customHeight="1">
      <c r="A9" s="431"/>
      <c r="B9" s="428"/>
      <c r="C9" s="428"/>
      <c r="D9" s="428"/>
      <c r="E9" s="428"/>
      <c r="F9" s="428"/>
      <c r="G9" s="433"/>
      <c r="H9" s="404"/>
      <c r="I9" s="423"/>
      <c r="J9" s="420"/>
    </row>
    <row r="10" spans="1:10" s="3" customFormat="1" ht="44.25" customHeight="1">
      <c r="A10" s="432"/>
      <c r="B10" s="429"/>
      <c r="C10" s="429"/>
      <c r="D10" s="429"/>
      <c r="E10" s="429"/>
      <c r="F10" s="429"/>
      <c r="G10" s="413"/>
      <c r="H10" s="404"/>
      <c r="I10" s="424"/>
      <c r="J10" s="421"/>
    </row>
    <row r="11" spans="1:10" s="2" customFormat="1" ht="15.75">
      <c r="A11" s="158" t="s">
        <v>18</v>
      </c>
      <c r="B11" s="159"/>
      <c r="C11" s="159"/>
      <c r="D11" s="159"/>
      <c r="E11" s="159"/>
      <c r="F11" s="160"/>
      <c r="G11" s="266">
        <f>SUM(G12+G16+G18+G33+G43)</f>
        <v>10412000</v>
      </c>
      <c r="H11" s="266">
        <f>SUM(H12+H16+H18+H33+H43)</f>
        <v>18660482</v>
      </c>
      <c r="I11" s="266">
        <f>SUM(I12+I16+I18+I33+I43)</f>
        <v>15699958</v>
      </c>
      <c r="J11" s="296">
        <f>I11/H11*100</f>
        <v>84.13479351712351</v>
      </c>
    </row>
    <row r="12" spans="1:15" s="2" customFormat="1" ht="15.75">
      <c r="A12" s="122" t="s">
        <v>19</v>
      </c>
      <c r="B12" s="40"/>
      <c r="C12" s="40" t="s">
        <v>7</v>
      </c>
      <c r="D12" s="40"/>
      <c r="E12" s="40"/>
      <c r="F12" s="125">
        <v>5</v>
      </c>
      <c r="G12" s="267">
        <f aca="true" t="shared" si="0" ref="G12:I14">SUM(G13)</f>
        <v>5400000</v>
      </c>
      <c r="H12" s="267">
        <f t="shared" si="0"/>
        <v>7000000</v>
      </c>
      <c r="I12" s="267">
        <f t="shared" si="0"/>
        <v>5724179</v>
      </c>
      <c r="J12" s="287">
        <f aca="true" t="shared" si="1" ref="J12:J75">I12/H12*100</f>
        <v>81.77398571428571</v>
      </c>
      <c r="K12" s="9"/>
      <c r="L12" s="9"/>
      <c r="M12" s="251"/>
      <c r="N12" s="251"/>
      <c r="O12" s="251"/>
    </row>
    <row r="13" spans="1:15" s="2" customFormat="1" ht="15.75">
      <c r="A13" s="123"/>
      <c r="B13" s="7" t="s">
        <v>24</v>
      </c>
      <c r="C13" s="7"/>
      <c r="D13" s="7" t="s">
        <v>2</v>
      </c>
      <c r="E13" s="7"/>
      <c r="F13" s="125"/>
      <c r="G13" s="268">
        <f t="shared" si="0"/>
        <v>5400000</v>
      </c>
      <c r="H13" s="268">
        <f t="shared" si="0"/>
        <v>7000000</v>
      </c>
      <c r="I13" s="268">
        <f t="shared" si="0"/>
        <v>5724179</v>
      </c>
      <c r="J13" s="295">
        <f t="shared" si="1"/>
        <v>81.77398571428571</v>
      </c>
      <c r="M13" s="82"/>
      <c r="N13" s="82"/>
      <c r="O13" s="82"/>
    </row>
    <row r="14" spans="1:15" s="2" customFormat="1" ht="15.75">
      <c r="A14" s="123"/>
      <c r="B14" s="7"/>
      <c r="C14" s="7" t="s">
        <v>25</v>
      </c>
      <c r="D14" s="7" t="s">
        <v>207</v>
      </c>
      <c r="E14" s="7"/>
      <c r="F14" s="125"/>
      <c r="G14" s="268">
        <f t="shared" si="0"/>
        <v>5400000</v>
      </c>
      <c r="H14" s="268">
        <f t="shared" si="0"/>
        <v>7000000</v>
      </c>
      <c r="I14" s="268">
        <f t="shared" si="0"/>
        <v>5724179</v>
      </c>
      <c r="J14" s="295">
        <f t="shared" si="1"/>
        <v>81.77398571428571</v>
      </c>
      <c r="M14" s="82"/>
      <c r="N14" s="82"/>
      <c r="O14" s="82"/>
    </row>
    <row r="15" spans="1:15" s="2" customFormat="1" ht="15.75">
      <c r="A15" s="123"/>
      <c r="B15" s="7"/>
      <c r="C15" s="7"/>
      <c r="D15" s="22"/>
      <c r="E15" s="7" t="s">
        <v>218</v>
      </c>
      <c r="F15" s="125"/>
      <c r="G15" s="268">
        <v>5400000</v>
      </c>
      <c r="H15" s="268">
        <v>7000000</v>
      </c>
      <c r="I15" s="268">
        <v>5724179</v>
      </c>
      <c r="J15" s="295">
        <f t="shared" si="1"/>
        <v>81.77398571428571</v>
      </c>
      <c r="M15" s="82"/>
      <c r="N15" s="82"/>
      <c r="O15" s="82"/>
    </row>
    <row r="16" spans="1:15" s="2" customFormat="1" ht="15.75" customHeight="1">
      <c r="A16" s="122" t="s">
        <v>26</v>
      </c>
      <c r="B16" s="40"/>
      <c r="C16" s="40" t="s">
        <v>27</v>
      </c>
      <c r="D16" s="124"/>
      <c r="E16" s="124"/>
      <c r="F16" s="126"/>
      <c r="G16" s="267">
        <f>SUM(G17:G17)</f>
        <v>1055000</v>
      </c>
      <c r="H16" s="267">
        <f>SUM(H17:H17)</f>
        <v>2000000</v>
      </c>
      <c r="I16" s="267">
        <f>SUM(I17:I17)</f>
        <v>1185532</v>
      </c>
      <c r="J16" s="287">
        <f t="shared" si="1"/>
        <v>59.2766</v>
      </c>
      <c r="K16" s="22"/>
      <c r="M16" s="82"/>
      <c r="N16" s="82"/>
      <c r="O16" s="82"/>
    </row>
    <row r="17" spans="1:15" s="2" customFormat="1" ht="15.75">
      <c r="A17" s="123"/>
      <c r="B17" s="7"/>
      <c r="C17" s="7"/>
      <c r="D17" s="7" t="s">
        <v>13</v>
      </c>
      <c r="E17" s="7"/>
      <c r="F17" s="125"/>
      <c r="G17" s="268">
        <v>1055000</v>
      </c>
      <c r="H17" s="268">
        <v>2000000</v>
      </c>
      <c r="I17" s="268">
        <v>1185532</v>
      </c>
      <c r="J17" s="295">
        <f t="shared" si="1"/>
        <v>59.2766</v>
      </c>
      <c r="M17" s="82"/>
      <c r="N17" s="82"/>
      <c r="O17" s="82"/>
    </row>
    <row r="18" spans="1:15" s="2" customFormat="1" ht="15.75">
      <c r="A18" s="122" t="s">
        <v>28</v>
      </c>
      <c r="B18" s="40"/>
      <c r="C18" s="40" t="s">
        <v>29</v>
      </c>
      <c r="D18" s="40"/>
      <c r="E18" s="40"/>
      <c r="F18" s="125"/>
      <c r="G18" s="267">
        <f>SUM(G19+G21+G25+G29)</f>
        <v>999000</v>
      </c>
      <c r="H18" s="267">
        <f>SUM(H19+H21+H25+H29)</f>
        <v>1363694</v>
      </c>
      <c r="I18" s="267">
        <f>SUM(I19+I21+I25+I29)</f>
        <v>1331235</v>
      </c>
      <c r="J18" s="287">
        <f t="shared" si="1"/>
        <v>97.61977393755491</v>
      </c>
      <c r="K18" s="22"/>
      <c r="M18" s="82"/>
      <c r="N18" s="82"/>
      <c r="O18" s="82"/>
    </row>
    <row r="19" spans="1:16" s="37" customFormat="1" ht="15.75">
      <c r="A19" s="123"/>
      <c r="B19" s="7" t="s">
        <v>30</v>
      </c>
      <c r="C19" s="7"/>
      <c r="D19" s="7" t="s">
        <v>3</v>
      </c>
      <c r="E19" s="58"/>
      <c r="F19" s="143"/>
      <c r="G19" s="270">
        <f>SUM(G20)</f>
        <v>145000</v>
      </c>
      <c r="H19" s="270">
        <f>SUM(H20)</f>
        <v>75000</v>
      </c>
      <c r="I19" s="270">
        <f>SUM(I20)</f>
        <v>74692</v>
      </c>
      <c r="J19" s="295">
        <f t="shared" si="1"/>
        <v>99.58933333333333</v>
      </c>
      <c r="L19" s="2"/>
      <c r="M19" s="82"/>
      <c r="N19" s="82"/>
      <c r="O19" s="82"/>
      <c r="P19" s="2"/>
    </row>
    <row r="20" spans="1:10" s="2" customFormat="1" ht="15.75">
      <c r="A20" s="123"/>
      <c r="B20" s="7"/>
      <c r="C20" s="7" t="s">
        <v>33</v>
      </c>
      <c r="D20" s="7" t="s">
        <v>34</v>
      </c>
      <c r="E20" s="7"/>
      <c r="F20" s="125"/>
      <c r="G20" s="268">
        <v>145000</v>
      </c>
      <c r="H20" s="268">
        <v>75000</v>
      </c>
      <c r="I20" s="268">
        <v>74692</v>
      </c>
      <c r="J20" s="295">
        <f t="shared" si="1"/>
        <v>99.58933333333333</v>
      </c>
    </row>
    <row r="21" spans="1:15" s="2" customFormat="1" ht="15.75">
      <c r="A21" s="123"/>
      <c r="B21" s="7" t="s">
        <v>35</v>
      </c>
      <c r="C21" s="7"/>
      <c r="D21" s="7" t="s">
        <v>36</v>
      </c>
      <c r="E21" s="7"/>
      <c r="F21" s="125"/>
      <c r="G21" s="270">
        <f>SUM(G22+G23)</f>
        <v>345000</v>
      </c>
      <c r="H21" s="270">
        <f>SUM(H22+H23)</f>
        <v>430000</v>
      </c>
      <c r="I21" s="270">
        <f>SUM(I22+I23)</f>
        <v>408564</v>
      </c>
      <c r="J21" s="295">
        <f t="shared" si="1"/>
        <v>95.01488372093023</v>
      </c>
      <c r="K21" s="9"/>
      <c r="L21" s="9"/>
      <c r="M21" s="251"/>
      <c r="N21" s="251"/>
      <c r="O21" s="251"/>
    </row>
    <row r="22" spans="1:15" s="2" customFormat="1" ht="15.75">
      <c r="A22" s="123"/>
      <c r="B22" s="7"/>
      <c r="C22" s="7" t="s">
        <v>37</v>
      </c>
      <c r="D22" s="7" t="s">
        <v>38</v>
      </c>
      <c r="E22" s="7"/>
      <c r="F22" s="125"/>
      <c r="G22" s="270">
        <v>205000</v>
      </c>
      <c r="H22" s="270">
        <v>290000</v>
      </c>
      <c r="I22" s="270">
        <v>289300</v>
      </c>
      <c r="J22" s="295">
        <f t="shared" si="1"/>
        <v>99.75862068965517</v>
      </c>
      <c r="M22" s="82"/>
      <c r="N22" s="82"/>
      <c r="O22" s="82"/>
    </row>
    <row r="23" spans="1:10" s="2" customFormat="1" ht="15.75">
      <c r="A23" s="123"/>
      <c r="B23" s="7"/>
      <c r="C23" s="7" t="s">
        <v>39</v>
      </c>
      <c r="D23" s="7" t="s">
        <v>40</v>
      </c>
      <c r="E23" s="7"/>
      <c r="F23" s="125"/>
      <c r="G23" s="270">
        <f>SUM(G24)</f>
        <v>140000</v>
      </c>
      <c r="H23" s="270">
        <f>SUM(H24)</f>
        <v>140000</v>
      </c>
      <c r="I23" s="270">
        <f>SUM(I24)</f>
        <v>119264</v>
      </c>
      <c r="J23" s="295">
        <f t="shared" si="1"/>
        <v>85.18857142857142</v>
      </c>
    </row>
    <row r="24" spans="1:15" s="37" customFormat="1" ht="15.75">
      <c r="A24" s="123"/>
      <c r="B24" s="7"/>
      <c r="C24" s="7"/>
      <c r="D24" s="7"/>
      <c r="E24" s="7" t="s">
        <v>4</v>
      </c>
      <c r="F24" s="125"/>
      <c r="G24" s="268">
        <v>140000</v>
      </c>
      <c r="H24" s="268">
        <v>140000</v>
      </c>
      <c r="I24" s="268">
        <v>119264</v>
      </c>
      <c r="J24" s="295">
        <f t="shared" si="1"/>
        <v>85.18857142857142</v>
      </c>
      <c r="K24" s="9"/>
      <c r="L24" s="68"/>
      <c r="M24" s="251"/>
      <c r="N24" s="251"/>
      <c r="O24" s="251"/>
    </row>
    <row r="25" spans="1:15" s="2" customFormat="1" ht="15.75">
      <c r="A25" s="123"/>
      <c r="B25" s="7" t="s">
        <v>41</v>
      </c>
      <c r="C25" s="7"/>
      <c r="D25" s="7" t="s">
        <v>42</v>
      </c>
      <c r="E25" s="7"/>
      <c r="F25" s="125"/>
      <c r="G25" s="270">
        <f>SUM(G26:G27)</f>
        <v>367000</v>
      </c>
      <c r="H25" s="270">
        <f>SUM(H26:H27)</f>
        <v>715000</v>
      </c>
      <c r="I25" s="270">
        <f>SUM(I26:I27)</f>
        <v>714260</v>
      </c>
      <c r="J25" s="295">
        <f t="shared" si="1"/>
        <v>99.8965034965035</v>
      </c>
      <c r="M25" s="82"/>
      <c r="N25" s="82"/>
      <c r="O25" s="82"/>
    </row>
    <row r="26" spans="1:15" s="2" customFormat="1" ht="15.75">
      <c r="A26" s="123"/>
      <c r="B26" s="7"/>
      <c r="C26" s="7" t="s">
        <v>237</v>
      </c>
      <c r="D26" s="7" t="s">
        <v>238</v>
      </c>
      <c r="E26" s="7"/>
      <c r="F26" s="125"/>
      <c r="G26" s="268">
        <v>32000</v>
      </c>
      <c r="H26" s="289">
        <v>0</v>
      </c>
      <c r="I26" s="289">
        <v>0</v>
      </c>
      <c r="J26" s="295">
        <v>0</v>
      </c>
      <c r="M26" s="82"/>
      <c r="N26" s="82"/>
      <c r="O26" s="82"/>
    </row>
    <row r="27" spans="1:15" s="2" customFormat="1" ht="15.75">
      <c r="A27" s="123"/>
      <c r="B27" s="7"/>
      <c r="C27" s="7" t="s">
        <v>47</v>
      </c>
      <c r="D27" s="7" t="s">
        <v>48</v>
      </c>
      <c r="E27" s="7"/>
      <c r="F27" s="125"/>
      <c r="G27" s="270">
        <f>SUM(G28:G28)</f>
        <v>335000</v>
      </c>
      <c r="H27" s="270">
        <f>SUM(H28:H28)</f>
        <v>715000</v>
      </c>
      <c r="I27" s="270">
        <f>SUM(I28:I28)</f>
        <v>714260</v>
      </c>
      <c r="J27" s="295">
        <f t="shared" si="1"/>
        <v>99.8965034965035</v>
      </c>
      <c r="M27" s="82"/>
      <c r="N27" s="82"/>
      <c r="O27" s="82"/>
    </row>
    <row r="28" spans="1:15" s="2" customFormat="1" ht="15.75">
      <c r="A28" s="123"/>
      <c r="B28" s="7"/>
      <c r="C28" s="7"/>
      <c r="D28" s="7"/>
      <c r="E28" s="7" t="s">
        <v>49</v>
      </c>
      <c r="F28" s="125"/>
      <c r="G28" s="268">
        <v>335000</v>
      </c>
      <c r="H28" s="268">
        <v>715000</v>
      </c>
      <c r="I28" s="268">
        <v>714260</v>
      </c>
      <c r="J28" s="295">
        <f t="shared" si="1"/>
        <v>99.8965034965035</v>
      </c>
      <c r="M28" s="82"/>
      <c r="N28" s="82"/>
      <c r="O28" s="82"/>
    </row>
    <row r="29" spans="1:15" s="2" customFormat="1" ht="15.75">
      <c r="A29" s="123"/>
      <c r="B29" s="7" t="s">
        <v>50</v>
      </c>
      <c r="C29" s="7"/>
      <c r="D29" s="7" t="s">
        <v>51</v>
      </c>
      <c r="E29" s="7"/>
      <c r="F29" s="125"/>
      <c r="G29" s="270">
        <f>SUM(G30:G32)</f>
        <v>142000</v>
      </c>
      <c r="H29" s="270">
        <f>SUM(H30:H32)</f>
        <v>143694</v>
      </c>
      <c r="I29" s="270">
        <f>SUM(I30:I32)</f>
        <v>133719</v>
      </c>
      <c r="J29" s="295">
        <f t="shared" si="1"/>
        <v>93.05816526786087</v>
      </c>
      <c r="M29" s="82"/>
      <c r="N29" s="82"/>
      <c r="O29" s="82"/>
    </row>
    <row r="30" spans="1:16" s="37" customFormat="1" ht="15.75">
      <c r="A30" s="123"/>
      <c r="B30" s="7"/>
      <c r="C30" s="7" t="s">
        <v>52</v>
      </c>
      <c r="D30" s="7" t="s">
        <v>53</v>
      </c>
      <c r="E30" s="7"/>
      <c r="F30" s="125"/>
      <c r="G30" s="268">
        <v>140000</v>
      </c>
      <c r="H30" s="268">
        <v>134394</v>
      </c>
      <c r="I30" s="268">
        <v>125192</v>
      </c>
      <c r="J30" s="295">
        <f t="shared" si="1"/>
        <v>93.15296813845856</v>
      </c>
      <c r="L30" s="2"/>
      <c r="M30" s="82"/>
      <c r="N30" s="82"/>
      <c r="O30" s="82"/>
      <c r="P30" s="2"/>
    </row>
    <row r="31" spans="1:16" s="37" customFormat="1" ht="15.75">
      <c r="A31" s="123"/>
      <c r="B31" s="7"/>
      <c r="C31" s="7" t="s">
        <v>239</v>
      </c>
      <c r="D31" s="7" t="s">
        <v>240</v>
      </c>
      <c r="E31" s="7"/>
      <c r="F31" s="125"/>
      <c r="G31" s="268">
        <v>1000</v>
      </c>
      <c r="H31" s="268">
        <v>5300</v>
      </c>
      <c r="I31" s="268">
        <v>5300</v>
      </c>
      <c r="J31" s="295">
        <f t="shared" si="1"/>
        <v>100</v>
      </c>
      <c r="L31" s="22"/>
      <c r="M31" s="82"/>
      <c r="N31" s="82"/>
      <c r="O31" s="82"/>
      <c r="P31" s="2"/>
    </row>
    <row r="32" spans="1:15" s="2" customFormat="1" ht="15.75">
      <c r="A32" s="123"/>
      <c r="B32" s="7"/>
      <c r="C32" s="7" t="s">
        <v>241</v>
      </c>
      <c r="D32" s="7" t="s">
        <v>242</v>
      </c>
      <c r="E32" s="7"/>
      <c r="F32" s="125"/>
      <c r="G32" s="268">
        <v>1000</v>
      </c>
      <c r="H32" s="268">
        <v>4000</v>
      </c>
      <c r="I32" s="268">
        <v>3227</v>
      </c>
      <c r="J32" s="295">
        <f t="shared" si="1"/>
        <v>80.675</v>
      </c>
      <c r="M32" s="82"/>
      <c r="N32" s="82"/>
      <c r="O32" s="82"/>
    </row>
    <row r="33" spans="1:15" s="2" customFormat="1" ht="15.75">
      <c r="A33" s="122" t="s">
        <v>60</v>
      </c>
      <c r="B33" s="40"/>
      <c r="C33" s="40" t="s">
        <v>61</v>
      </c>
      <c r="D33" s="40"/>
      <c r="E33" s="40"/>
      <c r="F33" s="127"/>
      <c r="G33" s="267">
        <f>SUM(G34+G42+G39)</f>
        <v>1958000</v>
      </c>
      <c r="H33" s="267">
        <f>SUM(H34+H42+H39)</f>
        <v>7296788</v>
      </c>
      <c r="I33" s="267">
        <f>SUM(I34+I42+I39)</f>
        <v>6459012</v>
      </c>
      <c r="J33" s="287">
        <f t="shared" si="1"/>
        <v>88.51856460678314</v>
      </c>
      <c r="M33" s="82"/>
      <c r="N33" s="82"/>
      <c r="O33" s="82"/>
    </row>
    <row r="34" spans="1:15" s="2" customFormat="1" ht="15.75">
      <c r="A34" s="123"/>
      <c r="B34" s="7"/>
      <c r="C34" s="7" t="s">
        <v>62</v>
      </c>
      <c r="D34" s="7" t="s">
        <v>63</v>
      </c>
      <c r="E34" s="7"/>
      <c r="F34" s="125"/>
      <c r="G34" s="270">
        <f>SUM(G35+G36+G37)</f>
        <v>1958000</v>
      </c>
      <c r="H34" s="270">
        <f>SUM(H35+H36+H37)</f>
        <v>1902888</v>
      </c>
      <c r="I34" s="270">
        <f>SUM(I35+I36+I37)</f>
        <v>1065112</v>
      </c>
      <c r="J34" s="295">
        <f t="shared" si="1"/>
        <v>55.97344667684068</v>
      </c>
      <c r="M34" s="82"/>
      <c r="N34" s="82"/>
      <c r="O34" s="82"/>
    </row>
    <row r="35" spans="1:16" s="37" customFormat="1" ht="31.5">
      <c r="A35" s="123"/>
      <c r="B35" s="7"/>
      <c r="C35" s="7"/>
      <c r="D35" s="7"/>
      <c r="E35" s="39" t="s">
        <v>12</v>
      </c>
      <c r="F35" s="128"/>
      <c r="G35" s="268">
        <v>1783000</v>
      </c>
      <c r="H35" s="268">
        <v>1729276</v>
      </c>
      <c r="I35" s="268">
        <v>891500</v>
      </c>
      <c r="J35" s="295">
        <f t="shared" si="1"/>
        <v>51.55336684253988</v>
      </c>
      <c r="K35" s="2"/>
      <c r="L35" s="2"/>
      <c r="M35" s="82"/>
      <c r="N35" s="82"/>
      <c r="O35" s="82"/>
      <c r="P35" s="2"/>
    </row>
    <row r="36" spans="1:15" s="2" customFormat="1" ht="32.25" customHeight="1">
      <c r="A36" s="123"/>
      <c r="B36" s="7"/>
      <c r="C36" s="7"/>
      <c r="D36" s="7"/>
      <c r="E36" s="39" t="s">
        <v>188</v>
      </c>
      <c r="F36" s="128"/>
      <c r="G36" s="268">
        <v>80000</v>
      </c>
      <c r="H36" s="268">
        <v>80000</v>
      </c>
      <c r="I36" s="268">
        <v>80000</v>
      </c>
      <c r="J36" s="295">
        <f t="shared" si="1"/>
        <v>100</v>
      </c>
      <c r="M36" s="82"/>
      <c r="N36" s="82"/>
      <c r="O36" s="82"/>
    </row>
    <row r="37" spans="1:12" s="2" customFormat="1" ht="15.75">
      <c r="A37" s="123"/>
      <c r="B37" s="7"/>
      <c r="C37" s="7"/>
      <c r="D37" s="7"/>
      <c r="E37" s="7" t="s">
        <v>6</v>
      </c>
      <c r="F37" s="129"/>
      <c r="G37" s="270">
        <f>SUM(G38)</f>
        <v>95000</v>
      </c>
      <c r="H37" s="270">
        <f>SUM(H38)</f>
        <v>93612</v>
      </c>
      <c r="I37" s="270">
        <f>SUM(I38)</f>
        <v>93612</v>
      </c>
      <c r="J37" s="295">
        <f t="shared" si="1"/>
        <v>100</v>
      </c>
      <c r="L37" s="37"/>
    </row>
    <row r="38" spans="1:15" s="2" customFormat="1" ht="15.75">
      <c r="A38" s="123"/>
      <c r="B38" s="7"/>
      <c r="C38" s="7"/>
      <c r="D38" s="7"/>
      <c r="E38" s="7" t="s">
        <v>131</v>
      </c>
      <c r="F38" s="129"/>
      <c r="G38" s="268">
        <v>95000</v>
      </c>
      <c r="H38" s="268">
        <v>93612</v>
      </c>
      <c r="I38" s="268">
        <v>93612</v>
      </c>
      <c r="J38" s="295">
        <f t="shared" si="1"/>
        <v>100</v>
      </c>
      <c r="K38" s="9"/>
      <c r="L38" s="9"/>
      <c r="M38" s="251"/>
      <c r="N38" s="251"/>
      <c r="O38" s="251"/>
    </row>
    <row r="39" spans="1:15" s="9" customFormat="1" ht="15.75">
      <c r="A39" s="123"/>
      <c r="B39" s="7"/>
      <c r="C39" s="7" t="s">
        <v>65</v>
      </c>
      <c r="D39" s="7" t="s">
        <v>64</v>
      </c>
      <c r="E39" s="7"/>
      <c r="F39" s="129"/>
      <c r="G39" s="268">
        <f>SUM(G40:G41)</f>
        <v>0</v>
      </c>
      <c r="H39" s="268">
        <f>SUM(H40:H41)</f>
        <v>5393900</v>
      </c>
      <c r="I39" s="268">
        <f>SUM(I40:I41)</f>
        <v>5393900</v>
      </c>
      <c r="J39" s="295">
        <f t="shared" si="1"/>
        <v>100</v>
      </c>
      <c r="K39" s="2"/>
      <c r="L39" s="2"/>
      <c r="M39" s="82"/>
      <c r="N39" s="82"/>
      <c r="O39" s="82"/>
    </row>
    <row r="40" spans="1:15" s="2" customFormat="1" ht="15.75">
      <c r="A40" s="123"/>
      <c r="B40" s="7"/>
      <c r="C40" s="7"/>
      <c r="D40" s="7"/>
      <c r="E40" s="7" t="s">
        <v>264</v>
      </c>
      <c r="F40" s="129"/>
      <c r="G40" s="268">
        <v>0</v>
      </c>
      <c r="H40" s="268">
        <v>5343900</v>
      </c>
      <c r="I40" s="268">
        <v>5343900</v>
      </c>
      <c r="J40" s="295">
        <f t="shared" si="1"/>
        <v>100</v>
      </c>
      <c r="M40" s="82"/>
      <c r="N40" s="82"/>
      <c r="O40" s="82"/>
    </row>
    <row r="41" spans="1:12" s="2" customFormat="1" ht="15" customHeight="1">
      <c r="A41" s="123"/>
      <c r="B41" s="7"/>
      <c r="C41" s="7"/>
      <c r="D41" s="7"/>
      <c r="E41" s="7" t="s">
        <v>268</v>
      </c>
      <c r="F41" s="129"/>
      <c r="G41" s="268">
        <v>0</v>
      </c>
      <c r="H41" s="268">
        <v>50000</v>
      </c>
      <c r="I41" s="268">
        <v>50000</v>
      </c>
      <c r="J41" s="295">
        <f t="shared" si="1"/>
        <v>100</v>
      </c>
      <c r="L41" s="9"/>
    </row>
    <row r="42" spans="1:15" s="2" customFormat="1" ht="18" customHeight="1">
      <c r="A42" s="123"/>
      <c r="B42" s="7"/>
      <c r="C42" s="7" t="s">
        <v>222</v>
      </c>
      <c r="D42" s="7" t="s">
        <v>66</v>
      </c>
      <c r="E42" s="7"/>
      <c r="F42" s="125"/>
      <c r="G42" s="268">
        <v>0</v>
      </c>
      <c r="H42" s="268">
        <v>0</v>
      </c>
      <c r="I42" s="268">
        <v>0</v>
      </c>
      <c r="J42" s="295">
        <v>0</v>
      </c>
      <c r="K42" s="9"/>
      <c r="M42" s="251"/>
      <c r="N42" s="251"/>
      <c r="O42" s="251"/>
    </row>
    <row r="43" spans="1:15" s="2" customFormat="1" ht="15.75">
      <c r="A43" s="137" t="s">
        <v>67</v>
      </c>
      <c r="B43" s="138"/>
      <c r="C43" s="138" t="s">
        <v>68</v>
      </c>
      <c r="D43" s="138"/>
      <c r="E43" s="138"/>
      <c r="F43" s="125"/>
      <c r="G43" s="267">
        <f>SUM(G46+G44)</f>
        <v>1000000</v>
      </c>
      <c r="H43" s="267">
        <f>SUM(H46+H44)</f>
        <v>1000000</v>
      </c>
      <c r="I43" s="267">
        <f>SUM(I46+I44)</f>
        <v>1000000</v>
      </c>
      <c r="J43" s="287">
        <f t="shared" si="1"/>
        <v>100</v>
      </c>
      <c r="M43" s="82"/>
      <c r="N43" s="82"/>
      <c r="O43" s="82"/>
    </row>
    <row r="44" spans="1:15" s="2" customFormat="1" ht="15.75">
      <c r="A44" s="141"/>
      <c r="B44" s="142"/>
      <c r="C44" s="142" t="s">
        <v>245</v>
      </c>
      <c r="D44" s="142" t="s">
        <v>246</v>
      </c>
      <c r="E44" s="142"/>
      <c r="F44" s="125"/>
      <c r="G44" s="270">
        <f>SUM(G45)</f>
        <v>787402</v>
      </c>
      <c r="H44" s="270">
        <f>SUM(H45)</f>
        <v>1000000</v>
      </c>
      <c r="I44" s="270">
        <f>SUM(I45)</f>
        <v>1000000</v>
      </c>
      <c r="J44" s="295">
        <f t="shared" si="1"/>
        <v>100</v>
      </c>
      <c r="M44" s="82"/>
      <c r="N44" s="82"/>
      <c r="O44" s="82"/>
    </row>
    <row r="45" spans="1:15" s="2" customFormat="1" ht="15.75">
      <c r="A45" s="141"/>
      <c r="B45" s="142"/>
      <c r="C45" s="142"/>
      <c r="D45" s="142"/>
      <c r="E45" s="142" t="s">
        <v>247</v>
      </c>
      <c r="F45" s="125"/>
      <c r="G45" s="268">
        <v>787402</v>
      </c>
      <c r="H45" s="268">
        <v>1000000</v>
      </c>
      <c r="I45" s="268">
        <v>1000000</v>
      </c>
      <c r="J45" s="295">
        <f t="shared" si="1"/>
        <v>100</v>
      </c>
      <c r="M45" s="82"/>
      <c r="N45" s="82"/>
      <c r="O45" s="82"/>
    </row>
    <row r="46" spans="1:15" s="2" customFormat="1" ht="15.75">
      <c r="A46" s="123"/>
      <c r="B46" s="7"/>
      <c r="C46" s="142" t="s">
        <v>221</v>
      </c>
      <c r="D46" s="142"/>
      <c r="E46" s="142" t="s">
        <v>69</v>
      </c>
      <c r="F46" s="142"/>
      <c r="G46" s="268">
        <v>212598</v>
      </c>
      <c r="H46" s="268">
        <v>0</v>
      </c>
      <c r="I46" s="268">
        <v>0</v>
      </c>
      <c r="J46" s="295">
        <v>0</v>
      </c>
      <c r="M46" s="82"/>
      <c r="N46" s="82"/>
      <c r="O46" s="82"/>
    </row>
    <row r="47" spans="1:11" s="2" customFormat="1" ht="15.75">
      <c r="A47" s="123"/>
      <c r="B47" s="7"/>
      <c r="C47" s="7"/>
      <c r="D47" s="7"/>
      <c r="E47" s="7"/>
      <c r="F47" s="125"/>
      <c r="G47" s="268"/>
      <c r="H47" s="268"/>
      <c r="I47" s="268"/>
      <c r="J47" s="287"/>
      <c r="K47" s="9"/>
    </row>
    <row r="48" spans="1:15" s="2" customFormat="1" ht="15.75">
      <c r="A48" s="158" t="s">
        <v>214</v>
      </c>
      <c r="B48" s="161"/>
      <c r="C48" s="161"/>
      <c r="D48" s="161"/>
      <c r="E48" s="161"/>
      <c r="F48" s="162"/>
      <c r="G48" s="269">
        <f>SUM(G49)</f>
        <v>191000</v>
      </c>
      <c r="H48" s="269">
        <f>SUM(H49)</f>
        <v>767000</v>
      </c>
      <c r="I48" s="269">
        <f>SUM(I49)</f>
        <v>762642</v>
      </c>
      <c r="J48" s="296">
        <f t="shared" si="1"/>
        <v>99.43181225554108</v>
      </c>
      <c r="L48" s="9"/>
      <c r="M48" s="251"/>
      <c r="N48" s="251"/>
      <c r="O48" s="251"/>
    </row>
    <row r="49" spans="1:15" s="2" customFormat="1" ht="15.75">
      <c r="A49" s="122" t="s">
        <v>28</v>
      </c>
      <c r="B49" s="40"/>
      <c r="C49" s="40" t="s">
        <v>29</v>
      </c>
      <c r="D49" s="40"/>
      <c r="E49" s="40"/>
      <c r="F49" s="125"/>
      <c r="G49" s="267">
        <f>SUM(G50+G52)</f>
        <v>191000</v>
      </c>
      <c r="H49" s="267">
        <f>SUM(H50+H52)</f>
        <v>767000</v>
      </c>
      <c r="I49" s="267">
        <f>SUM(I50+I52)</f>
        <v>762642</v>
      </c>
      <c r="J49" s="287">
        <f t="shared" si="1"/>
        <v>99.43181225554108</v>
      </c>
      <c r="M49" s="82"/>
      <c r="N49" s="82"/>
      <c r="O49" s="82"/>
    </row>
    <row r="50" spans="1:15" s="2" customFormat="1" ht="15.75">
      <c r="A50" s="123"/>
      <c r="B50" s="7" t="s">
        <v>41</v>
      </c>
      <c r="C50" s="7"/>
      <c r="D50" s="7" t="s">
        <v>42</v>
      </c>
      <c r="E50" s="7"/>
      <c r="F50" s="125"/>
      <c r="G50" s="268">
        <f>SUM(G51:G51)</f>
        <v>150000</v>
      </c>
      <c r="H50" s="268">
        <f>SUM(H51:H51)</f>
        <v>560000</v>
      </c>
      <c r="I50" s="268">
        <f>SUM(I51:I51)</f>
        <v>556598</v>
      </c>
      <c r="J50" s="295">
        <f t="shared" si="1"/>
        <v>99.3925</v>
      </c>
      <c r="M50" s="82"/>
      <c r="N50" s="82"/>
      <c r="O50" s="82"/>
    </row>
    <row r="51" spans="1:11" s="2" customFormat="1" ht="15.75">
      <c r="A51" s="123"/>
      <c r="B51" s="7"/>
      <c r="C51" s="7" t="s">
        <v>219</v>
      </c>
      <c r="D51" s="7" t="s">
        <v>220</v>
      </c>
      <c r="E51" s="7"/>
      <c r="F51" s="125"/>
      <c r="G51" s="268">
        <v>150000</v>
      </c>
      <c r="H51" s="268">
        <v>560000</v>
      </c>
      <c r="I51" s="268">
        <v>556598</v>
      </c>
      <c r="J51" s="295">
        <f t="shared" si="1"/>
        <v>99.3925</v>
      </c>
      <c r="K51" s="9"/>
    </row>
    <row r="52" spans="1:15" s="2" customFormat="1" ht="15.75">
      <c r="A52" s="123"/>
      <c r="B52" s="7" t="s">
        <v>50</v>
      </c>
      <c r="C52" s="7"/>
      <c r="D52" s="7" t="s">
        <v>51</v>
      </c>
      <c r="E52" s="7"/>
      <c r="F52" s="125"/>
      <c r="G52" s="268">
        <f>SUM(G53:G54)</f>
        <v>41000</v>
      </c>
      <c r="H52" s="268">
        <f>SUM(H53:H54)</f>
        <v>207000</v>
      </c>
      <c r="I52" s="268">
        <f>SUM(I53:I54)</f>
        <v>206044</v>
      </c>
      <c r="J52" s="295">
        <f t="shared" si="1"/>
        <v>99.53816425120773</v>
      </c>
      <c r="L52" s="9"/>
      <c r="M52" s="251"/>
      <c r="N52" s="251"/>
      <c r="O52" s="251"/>
    </row>
    <row r="53" spans="1:15" s="2" customFormat="1" ht="15.75">
      <c r="A53" s="123"/>
      <c r="B53" s="7"/>
      <c r="C53" s="7" t="s">
        <v>52</v>
      </c>
      <c r="D53" s="7" t="s">
        <v>53</v>
      </c>
      <c r="E53" s="7"/>
      <c r="F53" s="125"/>
      <c r="G53" s="268">
        <v>41000</v>
      </c>
      <c r="H53" s="268">
        <v>161000</v>
      </c>
      <c r="I53" s="268">
        <v>160370</v>
      </c>
      <c r="J53" s="295">
        <f t="shared" si="1"/>
        <v>99.60869565217392</v>
      </c>
      <c r="M53" s="82"/>
      <c r="N53" s="82"/>
      <c r="O53" s="82"/>
    </row>
    <row r="54" spans="1:15" s="2" customFormat="1" ht="15.75">
      <c r="A54" s="123"/>
      <c r="B54" s="7"/>
      <c r="C54" s="7" t="s">
        <v>241</v>
      </c>
      <c r="D54" s="7" t="s">
        <v>271</v>
      </c>
      <c r="E54" s="7"/>
      <c r="F54" s="125"/>
      <c r="G54" s="268">
        <v>0</v>
      </c>
      <c r="H54" s="268">
        <v>46000</v>
      </c>
      <c r="I54" s="268">
        <v>45674</v>
      </c>
      <c r="J54" s="295">
        <f t="shared" si="1"/>
        <v>99.29130434782608</v>
      </c>
      <c r="M54" s="82"/>
      <c r="N54" s="82"/>
      <c r="O54" s="82"/>
    </row>
    <row r="55" spans="1:11" s="2" customFormat="1" ht="15.75">
      <c r="A55" s="123"/>
      <c r="B55" s="7"/>
      <c r="C55" s="7"/>
      <c r="D55" s="7"/>
      <c r="E55" s="7"/>
      <c r="F55" s="125"/>
      <c r="G55" s="268"/>
      <c r="H55" s="268"/>
      <c r="I55" s="268"/>
      <c r="J55" s="287"/>
      <c r="K55" s="9"/>
    </row>
    <row r="56" spans="1:15" s="2" customFormat="1" ht="15.75">
      <c r="A56" s="158" t="s">
        <v>190</v>
      </c>
      <c r="B56" s="161"/>
      <c r="C56" s="161"/>
      <c r="D56" s="161"/>
      <c r="E56" s="161"/>
      <c r="F56" s="162"/>
      <c r="G56" s="269">
        <f>SUM(G60+G57)</f>
        <v>1500000</v>
      </c>
      <c r="H56" s="269">
        <f>SUM(H60+H57)</f>
        <v>2064300</v>
      </c>
      <c r="I56" s="269">
        <f>SUM(I60+I57)</f>
        <v>1224681</v>
      </c>
      <c r="J56" s="296">
        <f t="shared" si="1"/>
        <v>59.32669670106089</v>
      </c>
      <c r="L56" s="9"/>
      <c r="M56" s="251"/>
      <c r="N56" s="251"/>
      <c r="O56" s="251"/>
    </row>
    <row r="57" spans="1:15" s="2" customFormat="1" ht="15.75">
      <c r="A57" s="122" t="s">
        <v>60</v>
      </c>
      <c r="B57" s="40"/>
      <c r="C57" s="40" t="s">
        <v>61</v>
      </c>
      <c r="D57" s="40"/>
      <c r="E57" s="40"/>
      <c r="F57" s="125"/>
      <c r="G57" s="267">
        <f aca="true" t="shared" si="2" ref="G57:I58">SUM(G58)</f>
        <v>0</v>
      </c>
      <c r="H57" s="267">
        <f t="shared" si="2"/>
        <v>564300</v>
      </c>
      <c r="I57" s="267">
        <f t="shared" si="2"/>
        <v>564300</v>
      </c>
      <c r="J57" s="287">
        <f t="shared" si="1"/>
        <v>100</v>
      </c>
      <c r="M57" s="82"/>
      <c r="N57" s="82"/>
      <c r="O57" s="82"/>
    </row>
    <row r="58" spans="1:15" s="2" customFormat="1" ht="15.75">
      <c r="A58" s="122"/>
      <c r="B58" s="7" t="s">
        <v>272</v>
      </c>
      <c r="C58" s="7"/>
      <c r="D58" s="7" t="s">
        <v>266</v>
      </c>
      <c r="E58" s="7"/>
      <c r="F58" s="125"/>
      <c r="G58" s="270">
        <f t="shared" si="2"/>
        <v>0</v>
      </c>
      <c r="H58" s="270">
        <f t="shared" si="2"/>
        <v>564300</v>
      </c>
      <c r="I58" s="270">
        <f t="shared" si="2"/>
        <v>564300</v>
      </c>
      <c r="J58" s="295">
        <f t="shared" si="1"/>
        <v>100</v>
      </c>
      <c r="M58" s="82"/>
      <c r="N58" s="82"/>
      <c r="O58" s="82"/>
    </row>
    <row r="59" spans="1:15" s="2" customFormat="1" ht="15.75">
      <c r="A59" s="122"/>
      <c r="B59" s="7"/>
      <c r="C59" s="7"/>
      <c r="D59" s="7"/>
      <c r="E59" s="7" t="s">
        <v>267</v>
      </c>
      <c r="F59" s="125"/>
      <c r="G59" s="270">
        <v>0</v>
      </c>
      <c r="H59" s="270">
        <v>564300</v>
      </c>
      <c r="I59" s="270">
        <v>564300</v>
      </c>
      <c r="J59" s="295">
        <f t="shared" si="1"/>
        <v>100</v>
      </c>
      <c r="M59" s="251"/>
      <c r="N59" s="251"/>
      <c r="O59" s="251"/>
    </row>
    <row r="60" spans="1:14" s="2" customFormat="1" ht="15.75">
      <c r="A60" s="122" t="s">
        <v>158</v>
      </c>
      <c r="B60" s="40"/>
      <c r="C60" s="40" t="s">
        <v>157</v>
      </c>
      <c r="D60" s="40"/>
      <c r="E60" s="40"/>
      <c r="F60" s="125"/>
      <c r="G60" s="267">
        <f>SUM(G61)</f>
        <v>1500000</v>
      </c>
      <c r="H60" s="267">
        <f>SUM(H61)</f>
        <v>1500000</v>
      </c>
      <c r="I60" s="267">
        <f>SUM(I61)</f>
        <v>660381</v>
      </c>
      <c r="J60" s="287">
        <f t="shared" si="1"/>
        <v>44.0254</v>
      </c>
      <c r="M60" s="251"/>
      <c r="N60" s="251"/>
    </row>
    <row r="61" spans="1:14" s="2" customFormat="1" ht="15.75">
      <c r="A61" s="123"/>
      <c r="B61" s="7"/>
      <c r="C61" s="7" t="s">
        <v>191</v>
      </c>
      <c r="D61" s="7" t="s">
        <v>192</v>
      </c>
      <c r="E61" s="7"/>
      <c r="F61" s="125"/>
      <c r="G61" s="268">
        <v>1500000</v>
      </c>
      <c r="H61" s="268">
        <v>1500000</v>
      </c>
      <c r="I61" s="268">
        <v>660381</v>
      </c>
      <c r="J61" s="295">
        <f t="shared" si="1"/>
        <v>44.0254</v>
      </c>
      <c r="M61" s="251"/>
      <c r="N61" s="251"/>
    </row>
    <row r="62" spans="1:14" s="2" customFormat="1" ht="15.75">
      <c r="A62" s="123"/>
      <c r="B62" s="7"/>
      <c r="C62" s="7"/>
      <c r="D62" s="7"/>
      <c r="E62" s="7"/>
      <c r="F62" s="125"/>
      <c r="G62" s="268"/>
      <c r="H62" s="268"/>
      <c r="I62" s="268"/>
      <c r="J62" s="287"/>
      <c r="M62" s="251"/>
      <c r="N62" s="251"/>
    </row>
    <row r="63" spans="1:10" s="2" customFormat="1" ht="15.75">
      <c r="A63" s="163" t="s">
        <v>122</v>
      </c>
      <c r="B63" s="164"/>
      <c r="C63" s="164"/>
      <c r="D63" s="164"/>
      <c r="E63" s="164"/>
      <c r="F63" s="165"/>
      <c r="G63" s="269">
        <f>SUM(G64+G76+G78)</f>
        <v>7681000</v>
      </c>
      <c r="H63" s="269">
        <f>SUM(H64+H76+H78)</f>
        <v>11587000</v>
      </c>
      <c r="I63" s="269">
        <f>SUM(I64+I76+I78)</f>
        <v>8435855</v>
      </c>
      <c r="J63" s="296">
        <f t="shared" si="1"/>
        <v>72.80447915767671</v>
      </c>
    </row>
    <row r="64" spans="1:10" s="2" customFormat="1" ht="15.75">
      <c r="A64" s="137" t="s">
        <v>19</v>
      </c>
      <c r="B64" s="138"/>
      <c r="C64" s="138" t="s">
        <v>7</v>
      </c>
      <c r="D64" s="138"/>
      <c r="E64" s="138"/>
      <c r="F64" s="140">
        <v>2</v>
      </c>
      <c r="G64" s="267">
        <f>SUM(G65+G73)</f>
        <v>5221000</v>
      </c>
      <c r="H64" s="267">
        <f>SUM(H65+H73)</f>
        <v>7494000</v>
      </c>
      <c r="I64" s="267">
        <f>SUM(I65+I73)</f>
        <v>5287198</v>
      </c>
      <c r="J64" s="287">
        <f t="shared" si="1"/>
        <v>70.55241526554576</v>
      </c>
    </row>
    <row r="65" spans="1:10" s="2" customFormat="1" ht="15.75">
      <c r="A65" s="141"/>
      <c r="B65" s="142" t="s">
        <v>20</v>
      </c>
      <c r="C65" s="142"/>
      <c r="D65" s="142" t="s">
        <v>21</v>
      </c>
      <c r="E65" s="142"/>
      <c r="F65" s="140"/>
      <c r="G65" s="270">
        <f>SUM(G66+G69+H678+G68+G71+G72)</f>
        <v>4826000</v>
      </c>
      <c r="H65" s="270">
        <f>SUM(H66+H69+K680+H68+H71+H72)</f>
        <v>6794000</v>
      </c>
      <c r="I65" s="270">
        <f>SUM(I66+I69+L681+I68+I71+I72)</f>
        <v>4737379</v>
      </c>
      <c r="J65" s="295">
        <f t="shared" si="1"/>
        <v>69.72886370326759</v>
      </c>
    </row>
    <row r="66" spans="1:10" s="2" customFormat="1" ht="15.75">
      <c r="A66" s="141"/>
      <c r="B66" s="142"/>
      <c r="C66" s="142" t="s">
        <v>22</v>
      </c>
      <c r="D66" s="142" t="s">
        <v>23</v>
      </c>
      <c r="E66" s="142"/>
      <c r="F66" s="140"/>
      <c r="G66" s="270">
        <f>SUM(G67)</f>
        <v>4350000</v>
      </c>
      <c r="H66" s="270">
        <f>SUM(H67)</f>
        <v>6304000</v>
      </c>
      <c r="I66" s="270">
        <f>SUM(I67)</f>
        <v>4503432</v>
      </c>
      <c r="J66" s="295">
        <f t="shared" si="1"/>
        <v>71.43769035532995</v>
      </c>
    </row>
    <row r="67" spans="1:10" s="2" customFormat="1" ht="15.75">
      <c r="A67" s="141"/>
      <c r="B67" s="142"/>
      <c r="C67" s="142"/>
      <c r="D67" s="142" t="s">
        <v>121</v>
      </c>
      <c r="E67" s="142"/>
      <c r="F67" s="140"/>
      <c r="G67" s="268">
        <v>4350000</v>
      </c>
      <c r="H67" s="268">
        <v>6304000</v>
      </c>
      <c r="I67" s="268">
        <v>4503432</v>
      </c>
      <c r="J67" s="295">
        <f t="shared" si="1"/>
        <v>71.43769035532995</v>
      </c>
    </row>
    <row r="68" spans="1:10" s="2" customFormat="1" ht="15.75">
      <c r="A68" s="141"/>
      <c r="B68" s="142"/>
      <c r="C68" s="7" t="s">
        <v>232</v>
      </c>
      <c r="D68" s="7" t="s">
        <v>233</v>
      </c>
      <c r="E68" s="7"/>
      <c r="F68" s="140"/>
      <c r="G68" s="268">
        <v>95000</v>
      </c>
      <c r="H68" s="268">
        <v>95000</v>
      </c>
      <c r="I68" s="268">
        <v>45112</v>
      </c>
      <c r="J68" s="295">
        <f t="shared" si="1"/>
        <v>47.48631578947368</v>
      </c>
    </row>
    <row r="69" spans="1:10" s="2" customFormat="1" ht="15.75">
      <c r="A69" s="141"/>
      <c r="B69" s="142"/>
      <c r="C69" s="142" t="s">
        <v>139</v>
      </c>
      <c r="D69" s="142" t="s">
        <v>140</v>
      </c>
      <c r="E69" s="142"/>
      <c r="F69" s="140"/>
      <c r="G69" s="270">
        <f>SUM(G70)</f>
        <v>200000</v>
      </c>
      <c r="H69" s="270">
        <f>SUM(H70)</f>
        <v>200000</v>
      </c>
      <c r="I69" s="270">
        <f>SUM(I70)</f>
        <v>0</v>
      </c>
      <c r="J69" s="295">
        <f t="shared" si="1"/>
        <v>0</v>
      </c>
    </row>
    <row r="70" spans="1:10" s="2" customFormat="1" ht="15.75">
      <c r="A70" s="141"/>
      <c r="B70" s="142"/>
      <c r="C70" s="142"/>
      <c r="D70" s="142" t="s">
        <v>228</v>
      </c>
      <c r="E70" s="142"/>
      <c r="F70" s="140"/>
      <c r="G70" s="268">
        <v>200000</v>
      </c>
      <c r="H70" s="268">
        <v>200000</v>
      </c>
      <c r="I70" s="268">
        <v>0</v>
      </c>
      <c r="J70" s="295">
        <f t="shared" si="1"/>
        <v>0</v>
      </c>
    </row>
    <row r="71" spans="1:10" s="2" customFormat="1" ht="15.75">
      <c r="A71" s="141"/>
      <c r="B71" s="142"/>
      <c r="C71" s="142" t="s">
        <v>210</v>
      </c>
      <c r="D71" s="142" t="s">
        <v>211</v>
      </c>
      <c r="E71" s="142"/>
      <c r="F71" s="140"/>
      <c r="G71" s="268">
        <v>145000</v>
      </c>
      <c r="H71" s="268">
        <v>145000</v>
      </c>
      <c r="I71" s="268">
        <v>142800</v>
      </c>
      <c r="J71" s="295">
        <f t="shared" si="1"/>
        <v>98.48275862068967</v>
      </c>
    </row>
    <row r="72" spans="1:10" s="2" customFormat="1" ht="15.75">
      <c r="A72" s="141"/>
      <c r="B72" s="142"/>
      <c r="C72" s="142" t="s">
        <v>249</v>
      </c>
      <c r="D72" s="142" t="s">
        <v>250</v>
      </c>
      <c r="E72" s="142"/>
      <c r="F72" s="140"/>
      <c r="G72" s="268">
        <v>36000</v>
      </c>
      <c r="H72" s="268">
        <v>50000</v>
      </c>
      <c r="I72" s="268">
        <v>46035</v>
      </c>
      <c r="J72" s="295">
        <f t="shared" si="1"/>
        <v>92.07</v>
      </c>
    </row>
    <row r="73" spans="1:10" s="2" customFormat="1" ht="15.75">
      <c r="A73" s="141"/>
      <c r="B73" s="142" t="s">
        <v>24</v>
      </c>
      <c r="C73" s="142"/>
      <c r="D73" s="142" t="s">
        <v>2</v>
      </c>
      <c r="E73" s="142"/>
      <c r="F73" s="140"/>
      <c r="G73" s="270">
        <f aca="true" t="shared" si="3" ref="G73:I74">SUM(G74)</f>
        <v>395000</v>
      </c>
      <c r="H73" s="270">
        <f t="shared" si="3"/>
        <v>700000</v>
      </c>
      <c r="I73" s="270">
        <f t="shared" si="3"/>
        <v>549819</v>
      </c>
      <c r="J73" s="295">
        <f t="shared" si="1"/>
        <v>78.54557142857142</v>
      </c>
    </row>
    <row r="74" spans="1:10" s="2" customFormat="1" ht="15.75">
      <c r="A74" s="141"/>
      <c r="B74" s="142"/>
      <c r="C74" s="142" t="s">
        <v>226</v>
      </c>
      <c r="D74" s="142" t="s">
        <v>227</v>
      </c>
      <c r="E74" s="142"/>
      <c r="F74" s="140"/>
      <c r="G74" s="268">
        <f t="shared" si="3"/>
        <v>395000</v>
      </c>
      <c r="H74" s="268">
        <f t="shared" si="3"/>
        <v>700000</v>
      </c>
      <c r="I74" s="268">
        <f t="shared" si="3"/>
        <v>549819</v>
      </c>
      <c r="J74" s="295">
        <f t="shared" si="1"/>
        <v>78.54557142857142</v>
      </c>
    </row>
    <row r="75" spans="1:10" s="2" customFormat="1" ht="15.75">
      <c r="A75" s="141"/>
      <c r="B75" s="142"/>
      <c r="C75" s="142"/>
      <c r="D75" s="142"/>
      <c r="E75" s="142" t="s">
        <v>186</v>
      </c>
      <c r="F75" s="140"/>
      <c r="G75" s="268">
        <v>395000</v>
      </c>
      <c r="H75" s="268">
        <v>700000</v>
      </c>
      <c r="I75" s="268">
        <v>549819</v>
      </c>
      <c r="J75" s="295">
        <f t="shared" si="1"/>
        <v>78.54557142857142</v>
      </c>
    </row>
    <row r="76" spans="1:10" s="2" customFormat="1" ht="15.75">
      <c r="A76" s="137" t="s">
        <v>26</v>
      </c>
      <c r="B76" s="138"/>
      <c r="C76" s="138" t="s">
        <v>27</v>
      </c>
      <c r="D76" s="49"/>
      <c r="E76" s="49"/>
      <c r="F76" s="149"/>
      <c r="G76" s="267">
        <f>SUM(G77:G77)</f>
        <v>1075000</v>
      </c>
      <c r="H76" s="267">
        <f>SUM(H77:H77)</f>
        <v>1905000</v>
      </c>
      <c r="I76" s="267">
        <f>SUM(I77:I77)</f>
        <v>970593</v>
      </c>
      <c r="J76" s="287">
        <f aca="true" t="shared" si="4" ref="J76:J139">I76/H76*100</f>
        <v>50.94976377952756</v>
      </c>
    </row>
    <row r="77" spans="1:10" s="2" customFormat="1" ht="15.75">
      <c r="A77" s="141"/>
      <c r="B77" s="142"/>
      <c r="C77" s="142" t="s">
        <v>225</v>
      </c>
      <c r="D77" s="142" t="s">
        <v>13</v>
      </c>
      <c r="E77" s="142"/>
      <c r="F77" s="140"/>
      <c r="G77" s="268">
        <v>1075000</v>
      </c>
      <c r="H77" s="268">
        <v>1905000</v>
      </c>
      <c r="I77" s="268">
        <v>970593</v>
      </c>
      <c r="J77" s="295">
        <f t="shared" si="4"/>
        <v>50.94976377952756</v>
      </c>
    </row>
    <row r="78" spans="1:10" s="2" customFormat="1" ht="15.75" customHeight="1">
      <c r="A78" s="137" t="s">
        <v>28</v>
      </c>
      <c r="B78" s="138"/>
      <c r="C78" s="138" t="s">
        <v>29</v>
      </c>
      <c r="D78" s="138"/>
      <c r="E78" s="138"/>
      <c r="F78" s="140"/>
      <c r="G78" s="267">
        <f>SUM(G79+G81+G85)</f>
        <v>1385000</v>
      </c>
      <c r="H78" s="267">
        <f>SUM(H79+H81+H85)</f>
        <v>2188000</v>
      </c>
      <c r="I78" s="267">
        <f>SUM(I79+I81+I85)</f>
        <v>2178064</v>
      </c>
      <c r="J78" s="287">
        <f t="shared" si="4"/>
        <v>99.54588665447898</v>
      </c>
    </row>
    <row r="79" spans="1:10" s="2" customFormat="1" ht="15.75">
      <c r="A79" s="141"/>
      <c r="B79" s="142" t="s">
        <v>30</v>
      </c>
      <c r="C79" s="142"/>
      <c r="D79" s="142" t="s">
        <v>3</v>
      </c>
      <c r="E79" s="22"/>
      <c r="F79" s="146"/>
      <c r="G79" s="270">
        <f>SUM(G80)</f>
        <v>450000</v>
      </c>
      <c r="H79" s="270">
        <f>SUM(H80)</f>
        <v>620000</v>
      </c>
      <c r="I79" s="270">
        <f>SUM(I80)</f>
        <v>618858</v>
      </c>
      <c r="J79" s="295">
        <f t="shared" si="4"/>
        <v>99.8158064516129</v>
      </c>
    </row>
    <row r="80" spans="1:16" s="2" customFormat="1" ht="15.75">
      <c r="A80" s="141"/>
      <c r="B80" s="142"/>
      <c r="C80" s="142" t="s">
        <v>33</v>
      </c>
      <c r="D80" s="142" t="s">
        <v>34</v>
      </c>
      <c r="E80" s="142"/>
      <c r="F80" s="140"/>
      <c r="G80" s="270">
        <v>450000</v>
      </c>
      <c r="H80" s="270">
        <v>620000</v>
      </c>
      <c r="I80" s="270">
        <v>618858</v>
      </c>
      <c r="J80" s="295">
        <f t="shared" si="4"/>
        <v>99.8158064516129</v>
      </c>
      <c r="K80" s="37"/>
      <c r="O80" s="37"/>
      <c r="P80" s="37"/>
    </row>
    <row r="81" spans="1:14" s="2" customFormat="1" ht="14.25" customHeight="1">
      <c r="A81" s="141"/>
      <c r="B81" s="142" t="s">
        <v>41</v>
      </c>
      <c r="C81" s="142"/>
      <c r="D81" s="142" t="s">
        <v>42</v>
      </c>
      <c r="E81" s="142"/>
      <c r="F81" s="140"/>
      <c r="G81" s="270">
        <f>SUM(G82+G83+G84)</f>
        <v>640000</v>
      </c>
      <c r="H81" s="270">
        <f>SUM(H82+H83+H84)</f>
        <v>1208000</v>
      </c>
      <c r="I81" s="270">
        <f>SUM(I82+I83+I84)</f>
        <v>1201641</v>
      </c>
      <c r="J81" s="295">
        <f t="shared" si="4"/>
        <v>99.47359271523179</v>
      </c>
      <c r="M81" s="37"/>
      <c r="N81" s="37"/>
    </row>
    <row r="82" spans="1:14" s="37" customFormat="1" ht="15.75">
      <c r="A82" s="141"/>
      <c r="B82" s="142"/>
      <c r="C82" s="142" t="s">
        <v>43</v>
      </c>
      <c r="D82" s="142" t="s">
        <v>44</v>
      </c>
      <c r="E82" s="142"/>
      <c r="F82" s="140"/>
      <c r="G82" s="268">
        <v>60000</v>
      </c>
      <c r="H82" s="268">
        <v>150000</v>
      </c>
      <c r="I82" s="268">
        <v>148610</v>
      </c>
      <c r="J82" s="295">
        <f t="shared" si="4"/>
        <v>99.07333333333334</v>
      </c>
      <c r="K82" s="2"/>
      <c r="L82" s="2"/>
      <c r="M82" s="2"/>
      <c r="N82" s="2"/>
    </row>
    <row r="83" spans="1:10" s="2" customFormat="1" ht="15.75">
      <c r="A83" s="141"/>
      <c r="B83" s="142"/>
      <c r="C83" s="142" t="s">
        <v>46</v>
      </c>
      <c r="D83" s="142" t="s">
        <v>5</v>
      </c>
      <c r="E83" s="142"/>
      <c r="F83" s="140"/>
      <c r="G83" s="268">
        <v>50000</v>
      </c>
      <c r="H83" s="268">
        <v>440000</v>
      </c>
      <c r="I83" s="268">
        <v>435854</v>
      </c>
      <c r="J83" s="295">
        <f t="shared" si="4"/>
        <v>99.05772727272726</v>
      </c>
    </row>
    <row r="84" spans="1:16" s="37" customFormat="1" ht="15.75">
      <c r="A84" s="141"/>
      <c r="B84" s="142"/>
      <c r="C84" s="142" t="s">
        <v>47</v>
      </c>
      <c r="D84" s="142" t="s">
        <v>48</v>
      </c>
      <c r="E84" s="142"/>
      <c r="F84" s="140"/>
      <c r="G84" s="270">
        <v>530000</v>
      </c>
      <c r="H84" s="270">
        <v>618000</v>
      </c>
      <c r="I84" s="270">
        <v>617177</v>
      </c>
      <c r="J84" s="295">
        <f t="shared" si="4"/>
        <v>99.8668284789644</v>
      </c>
      <c r="K84" s="2"/>
      <c r="L84" s="2"/>
      <c r="M84" s="2"/>
      <c r="N84" s="2"/>
      <c r="O84" s="2"/>
      <c r="P84" s="2"/>
    </row>
    <row r="85" spans="1:10" s="2" customFormat="1" ht="15.75">
      <c r="A85" s="141"/>
      <c r="B85" s="142" t="s">
        <v>50</v>
      </c>
      <c r="C85" s="142"/>
      <c r="D85" s="142" t="s">
        <v>51</v>
      </c>
      <c r="E85" s="142"/>
      <c r="F85" s="140"/>
      <c r="G85" s="270">
        <f>SUM(G86)</f>
        <v>295000</v>
      </c>
      <c r="H85" s="270">
        <f>SUM(H86)</f>
        <v>360000</v>
      </c>
      <c r="I85" s="270">
        <f>SUM(I86)</f>
        <v>357565</v>
      </c>
      <c r="J85" s="295">
        <f t="shared" si="4"/>
        <v>99.3236111111111</v>
      </c>
    </row>
    <row r="86" spans="1:10" s="2" customFormat="1" ht="15.75">
      <c r="A86" s="141"/>
      <c r="B86" s="142"/>
      <c r="C86" s="142" t="s">
        <v>52</v>
      </c>
      <c r="D86" s="142" t="s">
        <v>53</v>
      </c>
      <c r="E86" s="142"/>
      <c r="F86" s="140"/>
      <c r="G86" s="268">
        <v>295000</v>
      </c>
      <c r="H86" s="268">
        <v>360000</v>
      </c>
      <c r="I86" s="268">
        <v>357565</v>
      </c>
      <c r="J86" s="295">
        <f t="shared" si="4"/>
        <v>99.3236111111111</v>
      </c>
    </row>
    <row r="87" spans="1:10" s="2" customFormat="1" ht="15.75">
      <c r="A87" s="141"/>
      <c r="B87" s="142"/>
      <c r="C87" s="142"/>
      <c r="D87" s="142"/>
      <c r="E87" s="142"/>
      <c r="F87" s="140"/>
      <c r="G87" s="268"/>
      <c r="H87" s="268"/>
      <c r="I87" s="268"/>
      <c r="J87" s="287"/>
    </row>
    <row r="88" spans="1:16" s="2" customFormat="1" ht="15.75">
      <c r="A88" s="163" t="s">
        <v>177</v>
      </c>
      <c r="B88" s="166"/>
      <c r="C88" s="166"/>
      <c r="D88" s="166"/>
      <c r="E88" s="166"/>
      <c r="F88" s="167"/>
      <c r="G88" s="269">
        <f>SUM(G89)</f>
        <v>1000000</v>
      </c>
      <c r="H88" s="269">
        <f>SUM(H89)</f>
        <v>1000000</v>
      </c>
      <c r="I88" s="269">
        <f>SUM(I89)</f>
        <v>702034</v>
      </c>
      <c r="J88" s="296">
        <f t="shared" si="4"/>
        <v>70.2034</v>
      </c>
      <c r="O88" s="37"/>
      <c r="P88" s="37"/>
    </row>
    <row r="89" spans="1:10" s="2" customFormat="1" ht="15.75">
      <c r="A89" s="137" t="s">
        <v>28</v>
      </c>
      <c r="B89" s="138"/>
      <c r="C89" s="138" t="s">
        <v>29</v>
      </c>
      <c r="D89" s="138"/>
      <c r="E89" s="138"/>
      <c r="F89" s="133"/>
      <c r="G89" s="267">
        <f>SUM(G93+G90)</f>
        <v>1000000</v>
      </c>
      <c r="H89" s="267">
        <f>SUM(H93+H90)</f>
        <v>1000000</v>
      </c>
      <c r="I89" s="267">
        <f>SUM(I93+I90)</f>
        <v>702034</v>
      </c>
      <c r="J89" s="287">
        <f t="shared" si="4"/>
        <v>70.2034</v>
      </c>
    </row>
    <row r="90" spans="1:16" s="37" customFormat="1" ht="15.75">
      <c r="A90" s="137"/>
      <c r="B90" s="142" t="s">
        <v>41</v>
      </c>
      <c r="C90" s="142"/>
      <c r="D90" s="142" t="s">
        <v>42</v>
      </c>
      <c r="E90" s="142"/>
      <c r="F90" s="133"/>
      <c r="G90" s="270">
        <f aca="true" t="shared" si="5" ref="G90:I91">SUM(G91)</f>
        <v>787402</v>
      </c>
      <c r="H90" s="270">
        <f t="shared" si="5"/>
        <v>787402</v>
      </c>
      <c r="I90" s="270">
        <f t="shared" si="5"/>
        <v>595302</v>
      </c>
      <c r="J90" s="295">
        <f t="shared" si="4"/>
        <v>75.60331317421088</v>
      </c>
      <c r="M90" s="2"/>
      <c r="N90" s="2"/>
      <c r="O90" s="2"/>
      <c r="P90" s="2"/>
    </row>
    <row r="91" spans="1:16" s="2" customFormat="1" ht="15.75">
      <c r="A91" s="137"/>
      <c r="B91" s="142"/>
      <c r="C91" s="142" t="s">
        <v>47</v>
      </c>
      <c r="D91" s="142" t="s">
        <v>48</v>
      </c>
      <c r="E91" s="142"/>
      <c r="F91" s="133"/>
      <c r="G91" s="270">
        <f t="shared" si="5"/>
        <v>787402</v>
      </c>
      <c r="H91" s="270">
        <f t="shared" si="5"/>
        <v>787402</v>
      </c>
      <c r="I91" s="270">
        <f t="shared" si="5"/>
        <v>595302</v>
      </c>
      <c r="J91" s="295">
        <f t="shared" si="4"/>
        <v>75.60331317421088</v>
      </c>
      <c r="M91" s="37"/>
      <c r="N91" s="37"/>
      <c r="O91" s="9"/>
      <c r="P91" s="9"/>
    </row>
    <row r="92" spans="1:10" s="2" customFormat="1" ht="15.75">
      <c r="A92" s="137"/>
      <c r="B92" s="142"/>
      <c r="C92" s="142"/>
      <c r="D92" s="142"/>
      <c r="E92" s="142" t="s">
        <v>49</v>
      </c>
      <c r="F92" s="133"/>
      <c r="G92" s="268">
        <v>787402</v>
      </c>
      <c r="H92" s="268">
        <v>787402</v>
      </c>
      <c r="I92" s="268">
        <v>595302</v>
      </c>
      <c r="J92" s="295">
        <f t="shared" si="4"/>
        <v>75.60331317421088</v>
      </c>
    </row>
    <row r="93" spans="1:16" s="9" customFormat="1" ht="15.75">
      <c r="A93" s="141"/>
      <c r="B93" s="142" t="s">
        <v>50</v>
      </c>
      <c r="C93" s="142"/>
      <c r="D93" s="142" t="s">
        <v>51</v>
      </c>
      <c r="E93" s="142"/>
      <c r="F93" s="133"/>
      <c r="G93" s="270">
        <f>SUM(G94)</f>
        <v>212598</v>
      </c>
      <c r="H93" s="270">
        <f>SUM(H94)</f>
        <v>212598</v>
      </c>
      <c r="I93" s="270">
        <f>SUM(I94)</f>
        <v>106732</v>
      </c>
      <c r="J93" s="295">
        <f t="shared" si="4"/>
        <v>50.20367077771193</v>
      </c>
      <c r="M93" s="2"/>
      <c r="N93" s="2"/>
      <c r="O93" s="2"/>
      <c r="P93" s="2"/>
    </row>
    <row r="94" spans="1:14" s="2" customFormat="1" ht="15.75">
      <c r="A94" s="141"/>
      <c r="B94" s="142"/>
      <c r="C94" s="142" t="s">
        <v>52</v>
      </c>
      <c r="D94" s="142" t="s">
        <v>53</v>
      </c>
      <c r="E94" s="142"/>
      <c r="F94" s="133"/>
      <c r="G94" s="268">
        <v>212598</v>
      </c>
      <c r="H94" s="268">
        <v>212598</v>
      </c>
      <c r="I94" s="268">
        <v>106732</v>
      </c>
      <c r="J94" s="295">
        <f t="shared" si="4"/>
        <v>50.20367077771193</v>
      </c>
      <c r="M94" s="9"/>
      <c r="N94" s="9"/>
    </row>
    <row r="95" spans="1:10" s="2" customFormat="1" ht="15.75">
      <c r="A95" s="135"/>
      <c r="B95" s="132"/>
      <c r="C95" s="132"/>
      <c r="D95" s="132"/>
      <c r="E95" s="132"/>
      <c r="F95" s="133"/>
      <c r="G95" s="268"/>
      <c r="H95" s="268"/>
      <c r="I95" s="268"/>
      <c r="J95" s="287"/>
    </row>
    <row r="96" spans="1:16" s="2" customFormat="1" ht="15.75">
      <c r="A96" s="163" t="s">
        <v>124</v>
      </c>
      <c r="B96" s="166"/>
      <c r="C96" s="166"/>
      <c r="D96" s="166"/>
      <c r="E96" s="166"/>
      <c r="F96" s="168"/>
      <c r="G96" s="269">
        <f>SUM(G97)</f>
        <v>40000</v>
      </c>
      <c r="H96" s="269">
        <f>SUM(H97)</f>
        <v>35000</v>
      </c>
      <c r="I96" s="269">
        <f>SUM(I97)</f>
        <v>21819</v>
      </c>
      <c r="J96" s="296">
        <f t="shared" si="4"/>
        <v>62.339999999999996</v>
      </c>
      <c r="O96" s="37"/>
      <c r="P96" s="37"/>
    </row>
    <row r="97" spans="1:10" s="2" customFormat="1" ht="15.75">
      <c r="A97" s="137" t="s">
        <v>28</v>
      </c>
      <c r="B97" s="138"/>
      <c r="C97" s="138" t="s">
        <v>29</v>
      </c>
      <c r="D97" s="138"/>
      <c r="E97" s="138"/>
      <c r="F97" s="140"/>
      <c r="G97" s="267">
        <f>SUM(G98+G101+G103)</f>
        <v>40000</v>
      </c>
      <c r="H97" s="267">
        <f>SUM(H98+H101+H103)</f>
        <v>35000</v>
      </c>
      <c r="I97" s="267">
        <f>SUM(I98+I101+I103)</f>
        <v>21819</v>
      </c>
      <c r="J97" s="287">
        <f t="shared" si="4"/>
        <v>62.339999999999996</v>
      </c>
    </row>
    <row r="98" spans="1:16" s="37" customFormat="1" ht="15.75">
      <c r="A98" s="141"/>
      <c r="B98" s="142" t="s">
        <v>30</v>
      </c>
      <c r="C98" s="142"/>
      <c r="D98" s="142" t="s">
        <v>3</v>
      </c>
      <c r="E98" s="22"/>
      <c r="F98" s="146"/>
      <c r="G98" s="270">
        <f>SUM(G99)</f>
        <v>10000</v>
      </c>
      <c r="H98" s="270">
        <f>SUM(H99)</f>
        <v>10000</v>
      </c>
      <c r="I98" s="270">
        <f>SUM(I99)</f>
        <v>0</v>
      </c>
      <c r="J98" s="295">
        <f t="shared" si="4"/>
        <v>0</v>
      </c>
      <c r="M98" s="2"/>
      <c r="N98" s="2"/>
      <c r="O98" s="2"/>
      <c r="P98" s="2"/>
    </row>
    <row r="99" spans="1:16" s="2" customFormat="1" ht="15.75">
      <c r="A99" s="141"/>
      <c r="B99" s="142"/>
      <c r="C99" s="142" t="s">
        <v>33</v>
      </c>
      <c r="D99" s="142" t="s">
        <v>34</v>
      </c>
      <c r="E99" s="142"/>
      <c r="F99" s="140"/>
      <c r="G99" s="268">
        <f>SUM(G100:G100)</f>
        <v>10000</v>
      </c>
      <c r="H99" s="268">
        <f>SUM(H100:H100)</f>
        <v>10000</v>
      </c>
      <c r="I99" s="268">
        <f>SUM(I100:I100)</f>
        <v>0</v>
      </c>
      <c r="J99" s="295">
        <f t="shared" si="4"/>
        <v>0</v>
      </c>
      <c r="K99" s="37"/>
      <c r="M99" s="37"/>
      <c r="N99" s="37"/>
      <c r="O99" s="9"/>
      <c r="P99" s="9"/>
    </row>
    <row r="100" spans="1:16" s="2" customFormat="1" ht="15.75">
      <c r="A100" s="137"/>
      <c r="B100" s="138"/>
      <c r="C100" s="138"/>
      <c r="D100" s="138"/>
      <c r="E100" s="142" t="s">
        <v>11</v>
      </c>
      <c r="F100" s="140"/>
      <c r="G100" s="268">
        <v>10000</v>
      </c>
      <c r="H100" s="268">
        <v>10000</v>
      </c>
      <c r="I100" s="268">
        <v>0</v>
      </c>
      <c r="J100" s="295">
        <f t="shared" si="4"/>
        <v>0</v>
      </c>
      <c r="K100" s="9"/>
      <c r="M100" s="37"/>
      <c r="N100" s="37"/>
      <c r="O100" s="9"/>
      <c r="P100" s="9"/>
    </row>
    <row r="101" spans="1:16" s="9" customFormat="1" ht="15.75">
      <c r="A101" s="141"/>
      <c r="B101" s="142" t="s">
        <v>41</v>
      </c>
      <c r="C101" s="142"/>
      <c r="D101" s="142" t="s">
        <v>42</v>
      </c>
      <c r="E101" s="142"/>
      <c r="F101" s="140"/>
      <c r="G101" s="270">
        <f>SUM(G102)</f>
        <v>20000</v>
      </c>
      <c r="H101" s="270">
        <f>SUM(H102)</f>
        <v>20000</v>
      </c>
      <c r="I101" s="270">
        <f>SUM(I102)</f>
        <v>17181</v>
      </c>
      <c r="J101" s="295">
        <f t="shared" si="4"/>
        <v>85.905</v>
      </c>
      <c r="K101" s="2"/>
      <c r="L101" s="2"/>
      <c r="O101" s="2"/>
      <c r="P101" s="2"/>
    </row>
    <row r="102" spans="1:16" s="9" customFormat="1" ht="15.75">
      <c r="A102" s="141"/>
      <c r="B102" s="142"/>
      <c r="C102" s="142" t="s">
        <v>43</v>
      </c>
      <c r="D102" s="142" t="s">
        <v>44</v>
      </c>
      <c r="E102" s="142"/>
      <c r="F102" s="140"/>
      <c r="G102" s="268">
        <v>20000</v>
      </c>
      <c r="H102" s="268">
        <v>20000</v>
      </c>
      <c r="I102" s="268">
        <v>17181</v>
      </c>
      <c r="J102" s="295">
        <f t="shared" si="4"/>
        <v>85.905</v>
      </c>
      <c r="K102" s="37"/>
      <c r="L102" s="37"/>
      <c r="M102" s="2"/>
      <c r="N102" s="2"/>
      <c r="O102" s="2"/>
      <c r="P102" s="2"/>
    </row>
    <row r="103" spans="1:10" s="2" customFormat="1" ht="15.75">
      <c r="A103" s="141"/>
      <c r="B103" s="142" t="s">
        <v>50</v>
      </c>
      <c r="C103" s="142"/>
      <c r="D103" s="142" t="s">
        <v>51</v>
      </c>
      <c r="E103" s="142"/>
      <c r="F103" s="140"/>
      <c r="G103" s="270">
        <f>SUM(G104)</f>
        <v>10000</v>
      </c>
      <c r="H103" s="270">
        <f>SUM(H104)</f>
        <v>5000</v>
      </c>
      <c r="I103" s="270">
        <f>SUM(I104)</f>
        <v>4638</v>
      </c>
      <c r="J103" s="295">
        <f t="shared" si="4"/>
        <v>92.75999999999999</v>
      </c>
    </row>
    <row r="104" spans="1:16" s="37" customFormat="1" ht="15.75">
      <c r="A104" s="141"/>
      <c r="B104" s="142"/>
      <c r="C104" s="142" t="s">
        <v>52</v>
      </c>
      <c r="D104" s="142" t="s">
        <v>53</v>
      </c>
      <c r="E104" s="142"/>
      <c r="F104" s="140"/>
      <c r="G104" s="268">
        <v>10000</v>
      </c>
      <c r="H104" s="268">
        <v>5000</v>
      </c>
      <c r="I104" s="268">
        <v>4638</v>
      </c>
      <c r="J104" s="295">
        <f t="shared" si="4"/>
        <v>92.75999999999999</v>
      </c>
      <c r="M104" s="2"/>
      <c r="N104" s="2"/>
      <c r="O104" s="2"/>
      <c r="P104" s="2"/>
    </row>
    <row r="105" spans="1:14" s="2" customFormat="1" ht="15.75">
      <c r="A105" s="141"/>
      <c r="B105" s="142"/>
      <c r="C105" s="142"/>
      <c r="D105" s="142"/>
      <c r="E105" s="142"/>
      <c r="F105" s="140"/>
      <c r="G105" s="268"/>
      <c r="H105" s="268"/>
      <c r="I105" s="268"/>
      <c r="J105" s="287"/>
      <c r="M105" s="37"/>
      <c r="N105" s="37"/>
    </row>
    <row r="106" spans="1:16" s="2" customFormat="1" ht="15.75">
      <c r="A106" s="163" t="s">
        <v>125</v>
      </c>
      <c r="B106" s="166"/>
      <c r="C106" s="166"/>
      <c r="D106" s="166"/>
      <c r="E106" s="166"/>
      <c r="F106" s="168"/>
      <c r="G106" s="269">
        <f>SUM(G107)</f>
        <v>5252000</v>
      </c>
      <c r="H106" s="269">
        <f>SUM(H107)</f>
        <v>4915000</v>
      </c>
      <c r="I106" s="269">
        <f>SUM(I107)</f>
        <v>4911014</v>
      </c>
      <c r="J106" s="296">
        <f t="shared" si="4"/>
        <v>99.9189013224822</v>
      </c>
      <c r="O106" s="37"/>
      <c r="P106" s="37"/>
    </row>
    <row r="107" spans="1:10" s="2" customFormat="1" ht="15.75">
      <c r="A107" s="137" t="s">
        <v>28</v>
      </c>
      <c r="B107" s="138"/>
      <c r="C107" s="138" t="s">
        <v>29</v>
      </c>
      <c r="D107" s="138"/>
      <c r="E107" s="138"/>
      <c r="F107" s="140"/>
      <c r="G107" s="267">
        <f>SUM(G108+G111)</f>
        <v>5252000</v>
      </c>
      <c r="H107" s="267">
        <f>SUM(H108+H111)</f>
        <v>4915000</v>
      </c>
      <c r="I107" s="267">
        <f>SUM(I108+I111)</f>
        <v>4911014</v>
      </c>
      <c r="J107" s="287">
        <f t="shared" si="4"/>
        <v>99.9189013224822</v>
      </c>
    </row>
    <row r="108" spans="1:16" s="37" customFormat="1" ht="15.75">
      <c r="A108" s="141"/>
      <c r="B108" s="142" t="s">
        <v>41</v>
      </c>
      <c r="C108" s="142"/>
      <c r="D108" s="142" t="s">
        <v>42</v>
      </c>
      <c r="E108" s="142"/>
      <c r="F108" s="140"/>
      <c r="G108" s="270">
        <f>SUM(G109)</f>
        <v>4135000</v>
      </c>
      <c r="H108" s="270">
        <f>SUM(H109)</f>
        <v>3880000</v>
      </c>
      <c r="I108" s="270">
        <f>SUM(I109)</f>
        <v>3879176</v>
      </c>
      <c r="J108" s="295">
        <f t="shared" si="4"/>
        <v>99.97876288659793</v>
      </c>
      <c r="M108" s="2"/>
      <c r="N108" s="2"/>
      <c r="O108" s="2"/>
      <c r="P108" s="2"/>
    </row>
    <row r="109" spans="1:16" s="2" customFormat="1" ht="15.75">
      <c r="A109" s="141"/>
      <c r="B109" s="142"/>
      <c r="C109" s="142" t="s">
        <v>43</v>
      </c>
      <c r="D109" s="142" t="s">
        <v>44</v>
      </c>
      <c r="E109" s="142"/>
      <c r="F109" s="140"/>
      <c r="G109" s="268">
        <f>SUM(G110:G110)</f>
        <v>4135000</v>
      </c>
      <c r="H109" s="268">
        <f>SUM(H110:H110)</f>
        <v>3880000</v>
      </c>
      <c r="I109" s="268">
        <f>SUM(I110:I110)</f>
        <v>3879176</v>
      </c>
      <c r="J109" s="295">
        <f t="shared" si="4"/>
        <v>99.97876288659793</v>
      </c>
      <c r="M109" s="37"/>
      <c r="N109" s="37"/>
      <c r="O109" s="9"/>
      <c r="P109" s="9"/>
    </row>
    <row r="110" spans="1:10" s="2" customFormat="1" ht="15.75">
      <c r="A110" s="141"/>
      <c r="B110" s="142"/>
      <c r="C110" s="142"/>
      <c r="D110" s="142"/>
      <c r="E110" s="142" t="s">
        <v>45</v>
      </c>
      <c r="F110" s="140"/>
      <c r="G110" s="268">
        <v>4135000</v>
      </c>
      <c r="H110" s="268">
        <v>3880000</v>
      </c>
      <c r="I110" s="268">
        <v>3879176</v>
      </c>
      <c r="J110" s="295">
        <f t="shared" si="4"/>
        <v>99.97876288659793</v>
      </c>
    </row>
    <row r="111" spans="1:16" s="9" customFormat="1" ht="15.75">
      <c r="A111" s="141"/>
      <c r="B111" s="142" t="s">
        <v>50</v>
      </c>
      <c r="C111" s="142"/>
      <c r="D111" s="142" t="s">
        <v>51</v>
      </c>
      <c r="E111" s="142"/>
      <c r="F111" s="140"/>
      <c r="G111" s="270">
        <f>SUM(G112)</f>
        <v>1117000</v>
      </c>
      <c r="H111" s="270">
        <f>SUM(H112)</f>
        <v>1035000</v>
      </c>
      <c r="I111" s="270">
        <f>SUM(I112)</f>
        <v>1031838</v>
      </c>
      <c r="J111" s="295">
        <f t="shared" si="4"/>
        <v>99.6944927536232</v>
      </c>
      <c r="M111" s="2"/>
      <c r="N111" s="2"/>
      <c r="O111" s="37"/>
      <c r="P111" s="37"/>
    </row>
    <row r="112" spans="1:14" s="2" customFormat="1" ht="15.75">
      <c r="A112" s="141"/>
      <c r="B112" s="142"/>
      <c r="C112" s="142" t="s">
        <v>52</v>
      </c>
      <c r="D112" s="142" t="s">
        <v>53</v>
      </c>
      <c r="E112" s="142"/>
      <c r="F112" s="140"/>
      <c r="G112" s="268">
        <v>1117000</v>
      </c>
      <c r="H112" s="268">
        <v>1035000</v>
      </c>
      <c r="I112" s="268">
        <v>1031838</v>
      </c>
      <c r="J112" s="295">
        <f t="shared" si="4"/>
        <v>99.6944927536232</v>
      </c>
      <c r="M112" s="9"/>
      <c r="N112" s="9"/>
    </row>
    <row r="113" spans="1:16" s="37" customFormat="1" ht="15.75">
      <c r="A113" s="131"/>
      <c r="B113" s="134"/>
      <c r="C113" s="134"/>
      <c r="D113" s="134"/>
      <c r="E113" s="134"/>
      <c r="F113" s="136"/>
      <c r="G113" s="272"/>
      <c r="H113" s="272"/>
      <c r="I113" s="294"/>
      <c r="J113" s="287"/>
      <c r="M113" s="2"/>
      <c r="N113" s="2"/>
      <c r="O113" s="2"/>
      <c r="P113" s="2"/>
    </row>
    <row r="114" spans="1:16" s="2" customFormat="1" ht="15.75">
      <c r="A114" s="163" t="s">
        <v>126</v>
      </c>
      <c r="B114" s="166"/>
      <c r="C114" s="166"/>
      <c r="D114" s="166"/>
      <c r="E114" s="166"/>
      <c r="F114" s="168"/>
      <c r="G114" s="269">
        <f>SUM(G115+G123)</f>
        <v>131000</v>
      </c>
      <c r="H114" s="269">
        <f>SUM(H115+H123)</f>
        <v>70028</v>
      </c>
      <c r="I114" s="269">
        <f>SUM(I115+I123)</f>
        <v>62908</v>
      </c>
      <c r="J114" s="296">
        <f t="shared" si="4"/>
        <v>89.83263837322214</v>
      </c>
      <c r="M114" s="37"/>
      <c r="N114" s="37"/>
      <c r="O114" s="37"/>
      <c r="P114" s="37"/>
    </row>
    <row r="115" spans="1:10" s="2" customFormat="1" ht="15.75">
      <c r="A115" s="137" t="s">
        <v>28</v>
      </c>
      <c r="B115" s="138"/>
      <c r="C115" s="138" t="s">
        <v>29</v>
      </c>
      <c r="D115" s="138"/>
      <c r="E115" s="138"/>
      <c r="F115" s="140"/>
      <c r="G115" s="267">
        <f>SUM(G116+G121+G119)</f>
        <v>64000</v>
      </c>
      <c r="H115" s="267">
        <f>SUM(H116+H121+H119)</f>
        <v>40000</v>
      </c>
      <c r="I115" s="267">
        <f>SUM(I116+I121+I119)</f>
        <v>32880</v>
      </c>
      <c r="J115" s="287">
        <f t="shared" si="4"/>
        <v>82.19999999999999</v>
      </c>
    </row>
    <row r="116" spans="1:16" s="37" customFormat="1" ht="15.75">
      <c r="A116" s="141"/>
      <c r="B116" s="142" t="s">
        <v>30</v>
      </c>
      <c r="C116" s="142"/>
      <c r="D116" s="142" t="s">
        <v>3</v>
      </c>
      <c r="E116" s="22"/>
      <c r="F116" s="146"/>
      <c r="G116" s="268">
        <f>SUM(G117)</f>
        <v>50000</v>
      </c>
      <c r="H116" s="268">
        <f>SUM(H117)</f>
        <v>0</v>
      </c>
      <c r="I116" s="268">
        <f>SUM(I117)</f>
        <v>0</v>
      </c>
      <c r="J116" s="295">
        <v>0</v>
      </c>
      <c r="M116" s="2"/>
      <c r="N116" s="2"/>
      <c r="O116" s="9"/>
      <c r="P116" s="9"/>
    </row>
    <row r="117" spans="1:16" s="2" customFormat="1" ht="15.75">
      <c r="A117" s="141"/>
      <c r="B117" s="142"/>
      <c r="C117" s="142" t="s">
        <v>33</v>
      </c>
      <c r="D117" s="142" t="s">
        <v>34</v>
      </c>
      <c r="E117" s="142"/>
      <c r="F117" s="140"/>
      <c r="G117" s="268">
        <f>SUM(G118:G118)</f>
        <v>50000</v>
      </c>
      <c r="H117" s="268">
        <f>SUM(H118:H118)</f>
        <v>0</v>
      </c>
      <c r="I117" s="268">
        <f>SUM(I118:I118)</f>
        <v>0</v>
      </c>
      <c r="J117" s="295">
        <v>0</v>
      </c>
      <c r="M117" s="37"/>
      <c r="N117" s="37"/>
      <c r="O117" s="9"/>
      <c r="P117" s="9"/>
    </row>
    <row r="118" spans="1:16" s="9" customFormat="1" ht="15.75">
      <c r="A118" s="137"/>
      <c r="B118" s="138"/>
      <c r="C118" s="138"/>
      <c r="D118" s="138"/>
      <c r="E118" s="142" t="s">
        <v>11</v>
      </c>
      <c r="F118" s="140"/>
      <c r="G118" s="268">
        <v>50000</v>
      </c>
      <c r="H118" s="268">
        <v>0</v>
      </c>
      <c r="I118" s="268">
        <v>0</v>
      </c>
      <c r="J118" s="295">
        <v>0</v>
      </c>
      <c r="M118" s="2"/>
      <c r="N118" s="2"/>
      <c r="O118" s="2"/>
      <c r="P118" s="2"/>
    </row>
    <row r="119" spans="1:16" s="9" customFormat="1" ht="15.75">
      <c r="A119" s="137"/>
      <c r="B119" s="142" t="s">
        <v>41</v>
      </c>
      <c r="C119" s="142"/>
      <c r="D119" s="142" t="s">
        <v>42</v>
      </c>
      <c r="E119" s="142"/>
      <c r="F119" s="140"/>
      <c r="G119" s="268">
        <f>SUM(G120)</f>
        <v>0</v>
      </c>
      <c r="H119" s="268">
        <f>SUM(H120)</f>
        <v>40000</v>
      </c>
      <c r="I119" s="268">
        <f>SUM(I120)</f>
        <v>32880</v>
      </c>
      <c r="J119" s="295">
        <f t="shared" si="4"/>
        <v>82.19999999999999</v>
      </c>
      <c r="M119" s="2"/>
      <c r="N119" s="2"/>
      <c r="O119" s="2"/>
      <c r="P119" s="2"/>
    </row>
    <row r="120" spans="1:16" s="9" customFormat="1" ht="15.75">
      <c r="A120" s="137"/>
      <c r="B120" s="138"/>
      <c r="C120" s="142" t="s">
        <v>47</v>
      </c>
      <c r="D120" s="142" t="s">
        <v>48</v>
      </c>
      <c r="E120" s="142"/>
      <c r="F120" s="140"/>
      <c r="G120" s="268">
        <v>0</v>
      </c>
      <c r="H120" s="268">
        <v>40000</v>
      </c>
      <c r="I120" s="268">
        <v>32880</v>
      </c>
      <c r="J120" s="295">
        <f t="shared" si="4"/>
        <v>82.19999999999999</v>
      </c>
      <c r="M120" s="2"/>
      <c r="N120" s="2"/>
      <c r="O120" s="2"/>
      <c r="P120" s="2"/>
    </row>
    <row r="121" spans="1:16" s="9" customFormat="1" ht="15.75">
      <c r="A121" s="141"/>
      <c r="B121" s="142" t="s">
        <v>50</v>
      </c>
      <c r="C121" s="142"/>
      <c r="D121" s="142" t="s">
        <v>51</v>
      </c>
      <c r="E121" s="142"/>
      <c r="F121" s="140"/>
      <c r="G121" s="268">
        <f>SUM(G122)</f>
        <v>14000</v>
      </c>
      <c r="H121" s="268">
        <f>SUM(H122)</f>
        <v>0</v>
      </c>
      <c r="I121" s="268">
        <f>SUM(I122)</f>
        <v>0</v>
      </c>
      <c r="J121" s="295">
        <v>0</v>
      </c>
      <c r="O121" s="37"/>
      <c r="P121" s="37"/>
    </row>
    <row r="122" spans="1:14" s="2" customFormat="1" ht="15.75">
      <c r="A122" s="141"/>
      <c r="B122" s="142"/>
      <c r="C122" s="142" t="s">
        <v>52</v>
      </c>
      <c r="D122" s="142" t="s">
        <v>53</v>
      </c>
      <c r="E122" s="142"/>
      <c r="F122" s="140"/>
      <c r="G122" s="268">
        <v>14000</v>
      </c>
      <c r="H122" s="268">
        <v>0</v>
      </c>
      <c r="I122" s="268">
        <v>0</v>
      </c>
      <c r="J122" s="295">
        <v>0</v>
      </c>
      <c r="M122" s="9"/>
      <c r="N122" s="9"/>
    </row>
    <row r="123" spans="1:16" s="37" customFormat="1" ht="15.75">
      <c r="A123" s="137" t="s">
        <v>60</v>
      </c>
      <c r="B123" s="138"/>
      <c r="C123" s="138" t="s">
        <v>61</v>
      </c>
      <c r="D123" s="138"/>
      <c r="E123" s="138"/>
      <c r="F123" s="139"/>
      <c r="G123" s="267">
        <f aca="true" t="shared" si="6" ref="G123:I124">SUM(G124)</f>
        <v>67000</v>
      </c>
      <c r="H123" s="267">
        <f t="shared" si="6"/>
        <v>30028</v>
      </c>
      <c r="I123" s="267">
        <f t="shared" si="6"/>
        <v>30028</v>
      </c>
      <c r="J123" s="287">
        <f t="shared" si="4"/>
        <v>100</v>
      </c>
      <c r="M123" s="2"/>
      <c r="N123" s="2"/>
      <c r="O123" s="2"/>
      <c r="P123" s="2"/>
    </row>
    <row r="124" spans="1:16" s="2" customFormat="1" ht="15.75">
      <c r="A124" s="141"/>
      <c r="B124" s="142"/>
      <c r="C124" s="142" t="s">
        <v>65</v>
      </c>
      <c r="D124" s="142" t="s">
        <v>64</v>
      </c>
      <c r="E124" s="142"/>
      <c r="F124" s="140"/>
      <c r="G124" s="270">
        <f t="shared" si="6"/>
        <v>67000</v>
      </c>
      <c r="H124" s="270">
        <f t="shared" si="6"/>
        <v>30028</v>
      </c>
      <c r="I124" s="270">
        <f t="shared" si="6"/>
        <v>30028</v>
      </c>
      <c r="J124" s="295">
        <f t="shared" si="4"/>
        <v>100</v>
      </c>
      <c r="M124" s="37"/>
      <c r="N124" s="37"/>
      <c r="O124" s="37"/>
      <c r="P124" s="37"/>
    </row>
    <row r="125" spans="1:10" s="2" customFormat="1" ht="15.75">
      <c r="A125" s="141"/>
      <c r="B125" s="142"/>
      <c r="C125" s="142"/>
      <c r="D125" s="142"/>
      <c r="E125" s="142" t="s">
        <v>127</v>
      </c>
      <c r="F125" s="140"/>
      <c r="G125" s="268">
        <v>67000</v>
      </c>
      <c r="H125" s="268">
        <v>30028</v>
      </c>
      <c r="I125" s="268">
        <v>30028</v>
      </c>
      <c r="J125" s="295">
        <f t="shared" si="4"/>
        <v>100</v>
      </c>
    </row>
    <row r="126" spans="1:16" s="37" customFormat="1" ht="15.75">
      <c r="A126" s="141"/>
      <c r="B126" s="142"/>
      <c r="C126" s="142"/>
      <c r="D126" s="142"/>
      <c r="E126" s="142"/>
      <c r="F126" s="140"/>
      <c r="G126" s="268"/>
      <c r="H126" s="268"/>
      <c r="I126" s="268"/>
      <c r="J126" s="287"/>
      <c r="M126" s="2"/>
      <c r="N126" s="2"/>
      <c r="O126" s="9"/>
      <c r="P126" s="9"/>
    </row>
    <row r="127" spans="1:14" s="2" customFormat="1" ht="15.75">
      <c r="A127" s="163" t="s">
        <v>215</v>
      </c>
      <c r="B127" s="166"/>
      <c r="C127" s="166"/>
      <c r="D127" s="166"/>
      <c r="E127" s="166"/>
      <c r="F127" s="168"/>
      <c r="G127" s="269">
        <f aca="true" t="shared" si="7" ref="G127:I129">SUM(G128)</f>
        <v>167000</v>
      </c>
      <c r="H127" s="269">
        <f t="shared" si="7"/>
        <v>149469</v>
      </c>
      <c r="I127" s="269">
        <f t="shared" si="7"/>
        <v>149469</v>
      </c>
      <c r="J127" s="296">
        <f t="shared" si="4"/>
        <v>100</v>
      </c>
      <c r="M127" s="37"/>
      <c r="N127" s="37"/>
    </row>
    <row r="128" spans="1:16" s="9" customFormat="1" ht="15.75">
      <c r="A128" s="137" t="s">
        <v>60</v>
      </c>
      <c r="B128" s="138"/>
      <c r="C128" s="138" t="s">
        <v>61</v>
      </c>
      <c r="D128" s="138"/>
      <c r="E128" s="138"/>
      <c r="F128" s="140"/>
      <c r="G128" s="267">
        <f t="shared" si="7"/>
        <v>167000</v>
      </c>
      <c r="H128" s="267">
        <f t="shared" si="7"/>
        <v>149469</v>
      </c>
      <c r="I128" s="267">
        <f t="shared" si="7"/>
        <v>149469</v>
      </c>
      <c r="J128" s="287">
        <f t="shared" si="4"/>
        <v>100</v>
      </c>
      <c r="M128" s="2"/>
      <c r="N128" s="2"/>
      <c r="O128" s="2"/>
      <c r="P128" s="2"/>
    </row>
    <row r="129" spans="1:14" s="2" customFormat="1" ht="15.75">
      <c r="A129" s="141"/>
      <c r="B129" s="142"/>
      <c r="C129" s="142" t="s">
        <v>62</v>
      </c>
      <c r="D129" s="142" t="s">
        <v>63</v>
      </c>
      <c r="E129" s="142"/>
      <c r="F129" s="140"/>
      <c r="G129" s="268">
        <f t="shared" si="7"/>
        <v>167000</v>
      </c>
      <c r="H129" s="268">
        <f t="shared" si="7"/>
        <v>149469</v>
      </c>
      <c r="I129" s="268">
        <f t="shared" si="7"/>
        <v>149469</v>
      </c>
      <c r="J129" s="295">
        <f t="shared" si="4"/>
        <v>100</v>
      </c>
      <c r="M129" s="9"/>
      <c r="N129" s="9"/>
    </row>
    <row r="130" spans="1:10" s="2" customFormat="1" ht="15.75">
      <c r="A130" s="141"/>
      <c r="B130" s="142"/>
      <c r="C130" s="142"/>
      <c r="D130" s="142"/>
      <c r="E130" s="142" t="s">
        <v>216</v>
      </c>
      <c r="F130" s="140"/>
      <c r="G130" s="268">
        <v>167000</v>
      </c>
      <c r="H130" s="268">
        <v>149469</v>
      </c>
      <c r="I130" s="268">
        <v>149469</v>
      </c>
      <c r="J130" s="295">
        <f t="shared" si="4"/>
        <v>100</v>
      </c>
    </row>
    <row r="131" spans="1:10" s="2" customFormat="1" ht="15.75">
      <c r="A131" s="135"/>
      <c r="B131" s="132"/>
      <c r="C131" s="132"/>
      <c r="D131" s="132"/>
      <c r="E131" s="132"/>
      <c r="F131" s="133"/>
      <c r="G131" s="268"/>
      <c r="H131" s="268"/>
      <c r="I131" s="268"/>
      <c r="J131" s="287"/>
    </row>
    <row r="132" spans="1:10" s="2" customFormat="1" ht="15.75">
      <c r="A132" s="163" t="s">
        <v>252</v>
      </c>
      <c r="B132" s="252"/>
      <c r="C132" s="252"/>
      <c r="D132" s="252"/>
      <c r="E132" s="252"/>
      <c r="F132" s="253"/>
      <c r="G132" s="269">
        <f>SUM(G133)</f>
        <v>381000</v>
      </c>
      <c r="H132" s="269">
        <f>SUM(H133)</f>
        <v>465000</v>
      </c>
      <c r="I132" s="269">
        <f>SUM(I133)</f>
        <v>462790</v>
      </c>
      <c r="J132" s="296">
        <f t="shared" si="4"/>
        <v>99.5247311827957</v>
      </c>
    </row>
    <row r="133" spans="1:10" s="2" customFormat="1" ht="15.75">
      <c r="A133" s="137" t="s">
        <v>28</v>
      </c>
      <c r="B133" s="138"/>
      <c r="C133" s="138" t="s">
        <v>29</v>
      </c>
      <c r="D133" s="138"/>
      <c r="E133" s="138"/>
      <c r="F133" s="133"/>
      <c r="G133" s="267">
        <f>SUM(G134+G139+G137)</f>
        <v>381000</v>
      </c>
      <c r="H133" s="267">
        <f>SUM(H134+H139+H137)</f>
        <v>465000</v>
      </c>
      <c r="I133" s="267">
        <f>SUM(I134+I139+I137)</f>
        <v>462790</v>
      </c>
      <c r="J133" s="287">
        <f t="shared" si="4"/>
        <v>99.5247311827957</v>
      </c>
    </row>
    <row r="134" spans="1:10" s="2" customFormat="1" ht="15.75">
      <c r="A134" s="141"/>
      <c r="B134" s="142" t="s">
        <v>30</v>
      </c>
      <c r="C134" s="142"/>
      <c r="D134" s="142" t="s">
        <v>3</v>
      </c>
      <c r="E134" s="22"/>
      <c r="F134" s="133"/>
      <c r="G134" s="268">
        <f aca="true" t="shared" si="8" ref="G134:I135">SUM(G135)</f>
        <v>300000</v>
      </c>
      <c r="H134" s="268">
        <f t="shared" si="8"/>
        <v>300000</v>
      </c>
      <c r="I134" s="268">
        <f t="shared" si="8"/>
        <v>300000</v>
      </c>
      <c r="J134" s="295">
        <f t="shared" si="4"/>
        <v>100</v>
      </c>
    </row>
    <row r="135" spans="1:10" s="2" customFormat="1" ht="15.75">
      <c r="A135" s="141"/>
      <c r="B135" s="142"/>
      <c r="C135" s="142" t="s">
        <v>33</v>
      </c>
      <c r="D135" s="142" t="s">
        <v>34</v>
      </c>
      <c r="E135" s="142"/>
      <c r="F135" s="133"/>
      <c r="G135" s="268">
        <f t="shared" si="8"/>
        <v>300000</v>
      </c>
      <c r="H135" s="268">
        <f t="shared" si="8"/>
        <v>300000</v>
      </c>
      <c r="I135" s="268">
        <f t="shared" si="8"/>
        <v>300000</v>
      </c>
      <c r="J135" s="295">
        <f t="shared" si="4"/>
        <v>100</v>
      </c>
    </row>
    <row r="136" spans="1:10" s="2" customFormat="1" ht="15.75">
      <c r="A136" s="137"/>
      <c r="B136" s="138"/>
      <c r="C136" s="138"/>
      <c r="D136" s="138"/>
      <c r="E136" s="142" t="s">
        <v>253</v>
      </c>
      <c r="F136" s="133"/>
      <c r="G136" s="268">
        <v>300000</v>
      </c>
      <c r="H136" s="268">
        <v>300000</v>
      </c>
      <c r="I136" s="268">
        <v>300000</v>
      </c>
      <c r="J136" s="295">
        <f t="shared" si="4"/>
        <v>100</v>
      </c>
    </row>
    <row r="137" spans="1:10" s="2" customFormat="1" ht="15.75">
      <c r="A137" s="137"/>
      <c r="B137" s="142" t="s">
        <v>41</v>
      </c>
      <c r="C137" s="142"/>
      <c r="D137" s="142" t="s">
        <v>42</v>
      </c>
      <c r="E137" s="142"/>
      <c r="F137" s="133"/>
      <c r="G137" s="268">
        <f>SUM(G138)</f>
        <v>0</v>
      </c>
      <c r="H137" s="268">
        <f>SUM(H138)</f>
        <v>65000</v>
      </c>
      <c r="I137" s="268">
        <f>SUM(I138)</f>
        <v>64402</v>
      </c>
      <c r="J137" s="295">
        <f t="shared" si="4"/>
        <v>99.08</v>
      </c>
    </row>
    <row r="138" spans="1:10" s="2" customFormat="1" ht="15.75">
      <c r="A138" s="137"/>
      <c r="B138" s="138"/>
      <c r="C138" s="142" t="s">
        <v>47</v>
      </c>
      <c r="D138" s="142"/>
      <c r="E138" s="142" t="s">
        <v>49</v>
      </c>
      <c r="F138" s="142"/>
      <c r="G138" s="268"/>
      <c r="H138" s="268">
        <v>65000</v>
      </c>
      <c r="I138" s="268">
        <v>64402</v>
      </c>
      <c r="J138" s="295">
        <f t="shared" si="4"/>
        <v>99.08</v>
      </c>
    </row>
    <row r="139" spans="1:10" s="2" customFormat="1" ht="15.75">
      <c r="A139" s="137"/>
      <c r="B139" s="142" t="s">
        <v>50</v>
      </c>
      <c r="C139" s="142" t="s">
        <v>276</v>
      </c>
      <c r="D139" s="142" t="s">
        <v>51</v>
      </c>
      <c r="E139" s="142"/>
      <c r="F139" s="133"/>
      <c r="G139" s="268">
        <f>SUM(G140)</f>
        <v>81000</v>
      </c>
      <c r="H139" s="268">
        <f>SUM(H140)</f>
        <v>100000</v>
      </c>
      <c r="I139" s="268">
        <f>SUM(I140)</f>
        <v>98388</v>
      </c>
      <c r="J139" s="295">
        <f t="shared" si="4"/>
        <v>98.38799999999999</v>
      </c>
    </row>
    <row r="140" spans="1:10" s="2" customFormat="1" ht="15.75">
      <c r="A140" s="137"/>
      <c r="B140" s="142"/>
      <c r="C140" s="142" t="s">
        <v>52</v>
      </c>
      <c r="D140" s="142" t="s">
        <v>53</v>
      </c>
      <c r="E140" s="142"/>
      <c r="F140" s="133"/>
      <c r="G140" s="268">
        <v>81000</v>
      </c>
      <c r="H140" s="268">
        <v>100000</v>
      </c>
      <c r="I140" s="268">
        <v>98388</v>
      </c>
      <c r="J140" s="295">
        <f aca="true" t="shared" si="9" ref="J140:J203">I140/H140*100</f>
        <v>98.38799999999999</v>
      </c>
    </row>
    <row r="141" spans="1:10" s="2" customFormat="1" ht="15.75">
      <c r="A141" s="135"/>
      <c r="B141" s="132"/>
      <c r="C141" s="132"/>
      <c r="D141" s="132"/>
      <c r="E141" s="132"/>
      <c r="F141" s="133"/>
      <c r="G141" s="268"/>
      <c r="H141" s="268"/>
      <c r="I141" s="268"/>
      <c r="J141" s="287"/>
    </row>
    <row r="142" spans="1:10" s="2" customFormat="1" ht="15.75">
      <c r="A142" s="163" t="s">
        <v>128</v>
      </c>
      <c r="B142" s="164"/>
      <c r="C142" s="164"/>
      <c r="D142" s="164"/>
      <c r="E142" s="164"/>
      <c r="F142" s="165"/>
      <c r="G142" s="269">
        <f>SUM(G143+G145)</f>
        <v>625000</v>
      </c>
      <c r="H142" s="269">
        <f>SUM(H143+H145)</f>
        <v>615000</v>
      </c>
      <c r="I142" s="269">
        <f>SUM(I143+I145)</f>
        <v>472000</v>
      </c>
      <c r="J142" s="296">
        <f t="shared" si="9"/>
        <v>76.7479674796748</v>
      </c>
    </row>
    <row r="143" spans="1:12" s="2" customFormat="1" ht="15.75">
      <c r="A143" s="137" t="s">
        <v>54</v>
      </c>
      <c r="B143" s="138"/>
      <c r="C143" s="138" t="s">
        <v>55</v>
      </c>
      <c r="D143" s="138"/>
      <c r="E143" s="138"/>
      <c r="F143" s="139"/>
      <c r="G143" s="267">
        <f>SUM(G144)</f>
        <v>605000</v>
      </c>
      <c r="H143" s="267">
        <f>SUM(H144)</f>
        <v>605000</v>
      </c>
      <c r="I143" s="267">
        <f>SUM(I144)</f>
        <v>462000</v>
      </c>
      <c r="J143" s="287">
        <f t="shared" si="9"/>
        <v>76.36363636363637</v>
      </c>
      <c r="K143" s="9"/>
      <c r="L143" s="9"/>
    </row>
    <row r="144" spans="1:14" s="2" customFormat="1" ht="15.75">
      <c r="A144" s="141"/>
      <c r="B144" s="142" t="s">
        <v>58</v>
      </c>
      <c r="C144" s="142"/>
      <c r="D144" s="142" t="s">
        <v>59</v>
      </c>
      <c r="E144" s="142"/>
      <c r="F144" s="140"/>
      <c r="G144" s="270">
        <v>605000</v>
      </c>
      <c r="H144" s="270">
        <v>605000</v>
      </c>
      <c r="I144" s="270">
        <v>462000</v>
      </c>
      <c r="J144" s="295">
        <f t="shared" si="9"/>
        <v>76.36363636363637</v>
      </c>
      <c r="M144" s="9"/>
      <c r="N144" s="9"/>
    </row>
    <row r="145" spans="1:10" s="2" customFormat="1" ht="15.75">
      <c r="A145" s="137" t="s">
        <v>60</v>
      </c>
      <c r="B145" s="138"/>
      <c r="C145" s="138" t="s">
        <v>61</v>
      </c>
      <c r="D145" s="138"/>
      <c r="E145" s="138"/>
      <c r="F145" s="139"/>
      <c r="G145" s="267">
        <f aca="true" t="shared" si="10" ref="G145:I146">SUM(G146)</f>
        <v>20000</v>
      </c>
      <c r="H145" s="267">
        <f t="shared" si="10"/>
        <v>10000</v>
      </c>
      <c r="I145" s="267">
        <f t="shared" si="10"/>
        <v>10000</v>
      </c>
      <c r="J145" s="287">
        <f t="shared" si="9"/>
        <v>100</v>
      </c>
    </row>
    <row r="146" spans="1:10" s="2" customFormat="1" ht="15.75">
      <c r="A146" s="141"/>
      <c r="B146" s="142"/>
      <c r="C146" s="142" t="s">
        <v>62</v>
      </c>
      <c r="D146" s="142" t="s">
        <v>162</v>
      </c>
      <c r="E146" s="142"/>
      <c r="F146" s="140"/>
      <c r="G146" s="270">
        <f t="shared" si="10"/>
        <v>20000</v>
      </c>
      <c r="H146" s="270">
        <f t="shared" si="10"/>
        <v>10000</v>
      </c>
      <c r="I146" s="270">
        <f t="shared" si="10"/>
        <v>10000</v>
      </c>
      <c r="J146" s="295">
        <f t="shared" si="9"/>
        <v>100</v>
      </c>
    </row>
    <row r="147" spans="1:16" s="2" customFormat="1" ht="15.75">
      <c r="A147" s="141"/>
      <c r="B147" s="142"/>
      <c r="C147" s="142"/>
      <c r="D147" s="142"/>
      <c r="E147" s="142" t="s">
        <v>163</v>
      </c>
      <c r="F147" s="140"/>
      <c r="G147" s="270">
        <v>20000</v>
      </c>
      <c r="H147" s="270">
        <v>10000</v>
      </c>
      <c r="I147" s="270">
        <v>10000</v>
      </c>
      <c r="J147" s="295">
        <f t="shared" si="9"/>
        <v>100</v>
      </c>
      <c r="O147" s="64"/>
      <c r="P147" s="64"/>
    </row>
    <row r="148" spans="1:16" s="2" customFormat="1" ht="15.75">
      <c r="A148" s="141"/>
      <c r="B148" s="142"/>
      <c r="C148" s="142"/>
      <c r="D148" s="142"/>
      <c r="E148" s="142"/>
      <c r="F148" s="140"/>
      <c r="G148" s="276"/>
      <c r="H148" s="276"/>
      <c r="I148" s="276"/>
      <c r="J148" s="287"/>
      <c r="K148" s="64"/>
      <c r="L148" s="64"/>
      <c r="O148" s="64"/>
      <c r="P148" s="64"/>
    </row>
    <row r="149" spans="1:10" s="64" customFormat="1" ht="15.75">
      <c r="A149" s="163" t="s">
        <v>229</v>
      </c>
      <c r="B149" s="164"/>
      <c r="C149" s="164"/>
      <c r="D149" s="164"/>
      <c r="E149" s="164"/>
      <c r="F149" s="165"/>
      <c r="G149" s="269">
        <f aca="true" t="shared" si="11" ref="G149:I151">SUM(G150)</f>
        <v>30000</v>
      </c>
      <c r="H149" s="269">
        <f t="shared" si="11"/>
        <v>30000</v>
      </c>
      <c r="I149" s="269">
        <f t="shared" si="11"/>
        <v>24000</v>
      </c>
      <c r="J149" s="296">
        <f t="shared" si="9"/>
        <v>80</v>
      </c>
    </row>
    <row r="150" spans="1:10" s="64" customFormat="1" ht="15.75">
      <c r="A150" s="137" t="s">
        <v>54</v>
      </c>
      <c r="B150" s="138"/>
      <c r="C150" s="138" t="s">
        <v>55</v>
      </c>
      <c r="D150" s="138"/>
      <c r="E150" s="138"/>
      <c r="F150" s="140"/>
      <c r="G150" s="267">
        <f t="shared" si="11"/>
        <v>30000</v>
      </c>
      <c r="H150" s="267">
        <f t="shared" si="11"/>
        <v>30000</v>
      </c>
      <c r="I150" s="267">
        <f t="shared" si="11"/>
        <v>24000</v>
      </c>
      <c r="J150" s="287">
        <f t="shared" si="9"/>
        <v>80</v>
      </c>
    </row>
    <row r="151" spans="1:10" s="64" customFormat="1" ht="15.75">
      <c r="A151" s="137"/>
      <c r="B151" s="142" t="s">
        <v>56</v>
      </c>
      <c r="C151" s="142"/>
      <c r="D151" s="142" t="s">
        <v>57</v>
      </c>
      <c r="E151" s="142"/>
      <c r="F151" s="140"/>
      <c r="G151" s="270">
        <f t="shared" si="11"/>
        <v>30000</v>
      </c>
      <c r="H151" s="270">
        <f t="shared" si="11"/>
        <v>30000</v>
      </c>
      <c r="I151" s="270">
        <f t="shared" si="11"/>
        <v>24000</v>
      </c>
      <c r="J151" s="295">
        <f t="shared" si="9"/>
        <v>80</v>
      </c>
    </row>
    <row r="152" spans="1:10" s="64" customFormat="1" ht="15.75">
      <c r="A152" s="141"/>
      <c r="B152" s="142"/>
      <c r="C152" s="142" t="s">
        <v>230</v>
      </c>
      <c r="D152" s="142" t="s">
        <v>231</v>
      </c>
      <c r="E152" s="142"/>
      <c r="F152" s="140"/>
      <c r="G152" s="270">
        <v>30000</v>
      </c>
      <c r="H152" s="270">
        <v>30000</v>
      </c>
      <c r="I152" s="270">
        <v>24000</v>
      </c>
      <c r="J152" s="295">
        <f t="shared" si="9"/>
        <v>80</v>
      </c>
    </row>
    <row r="153" spans="1:10" s="64" customFormat="1" ht="15.75">
      <c r="A153" s="135"/>
      <c r="B153" s="132"/>
      <c r="C153" s="132"/>
      <c r="D153" s="132"/>
      <c r="E153" s="132"/>
      <c r="F153" s="133"/>
      <c r="G153" s="276"/>
      <c r="H153" s="276"/>
      <c r="I153" s="276"/>
      <c r="J153" s="287"/>
    </row>
    <row r="154" spans="1:10" s="64" customFormat="1" ht="15.75">
      <c r="A154" s="158" t="s">
        <v>194</v>
      </c>
      <c r="B154" s="161"/>
      <c r="C154" s="161"/>
      <c r="D154" s="161"/>
      <c r="E154" s="161"/>
      <c r="F154" s="169"/>
      <c r="G154" s="269">
        <f aca="true" t="shared" si="12" ref="G154:I155">SUM(G155)</f>
        <v>19000</v>
      </c>
      <c r="H154" s="269">
        <f t="shared" si="12"/>
        <v>109017</v>
      </c>
      <c r="I154" s="269">
        <f t="shared" si="12"/>
        <v>109017</v>
      </c>
      <c r="J154" s="296">
        <f t="shared" si="9"/>
        <v>100</v>
      </c>
    </row>
    <row r="155" spans="1:10" s="64" customFormat="1" ht="15.75">
      <c r="A155" s="122" t="s">
        <v>60</v>
      </c>
      <c r="B155" s="40"/>
      <c r="C155" s="40" t="s">
        <v>61</v>
      </c>
      <c r="D155" s="40"/>
      <c r="E155" s="40"/>
      <c r="F155" s="150"/>
      <c r="G155" s="267">
        <f t="shared" si="12"/>
        <v>19000</v>
      </c>
      <c r="H155" s="267">
        <f t="shared" si="12"/>
        <v>109017</v>
      </c>
      <c r="I155" s="267">
        <f t="shared" si="12"/>
        <v>109017</v>
      </c>
      <c r="J155" s="287">
        <f t="shared" si="9"/>
        <v>100</v>
      </c>
    </row>
    <row r="156" spans="1:10" s="64" customFormat="1" ht="15.75">
      <c r="A156" s="122"/>
      <c r="B156" s="7"/>
      <c r="C156" s="7" t="s">
        <v>62</v>
      </c>
      <c r="D156" s="7" t="s">
        <v>63</v>
      </c>
      <c r="E156" s="7"/>
      <c r="F156" s="150"/>
      <c r="G156" s="270">
        <v>19000</v>
      </c>
      <c r="H156" s="270">
        <v>109017</v>
      </c>
      <c r="I156" s="270">
        <v>109017</v>
      </c>
      <c r="J156" s="295">
        <f t="shared" si="9"/>
        <v>100</v>
      </c>
    </row>
    <row r="157" spans="1:10" s="64" customFormat="1" ht="15.75">
      <c r="A157" s="425"/>
      <c r="B157" s="409"/>
      <c r="C157" s="409"/>
      <c r="D157" s="409"/>
      <c r="E157" s="409"/>
      <c r="F157" s="426"/>
      <c r="G157" s="276"/>
      <c r="H157" s="276"/>
      <c r="I157" s="276"/>
      <c r="J157" s="287"/>
    </row>
    <row r="158" spans="1:10" s="64" customFormat="1" ht="15.75">
      <c r="A158" s="163" t="s">
        <v>129</v>
      </c>
      <c r="B158" s="164"/>
      <c r="C158" s="164"/>
      <c r="D158" s="164"/>
      <c r="E158" s="164"/>
      <c r="F158" s="165"/>
      <c r="G158" s="269">
        <f>SUM(G159)</f>
        <v>1039000</v>
      </c>
      <c r="H158" s="269">
        <f>SUM(H159)</f>
        <v>2017000</v>
      </c>
      <c r="I158" s="269">
        <f>SUM(I159)</f>
        <v>1966307</v>
      </c>
      <c r="J158" s="296">
        <f t="shared" si="9"/>
        <v>97.48671294000991</v>
      </c>
    </row>
    <row r="159" spans="1:10" s="64" customFormat="1" ht="15.75">
      <c r="A159" s="137" t="s">
        <v>28</v>
      </c>
      <c r="B159" s="138"/>
      <c r="C159" s="138" t="s">
        <v>29</v>
      </c>
      <c r="D159" s="138"/>
      <c r="E159" s="138"/>
      <c r="F159" s="140"/>
      <c r="G159" s="267">
        <f>SUM(G160+G166+G163)</f>
        <v>1039000</v>
      </c>
      <c r="H159" s="267">
        <f>SUM(H160+H166+H163)</f>
        <v>2017000</v>
      </c>
      <c r="I159" s="267">
        <f>SUM(I160+I166+I163)</f>
        <v>1966307</v>
      </c>
      <c r="J159" s="287">
        <f t="shared" si="9"/>
        <v>97.48671294000991</v>
      </c>
    </row>
    <row r="160" spans="1:10" s="64" customFormat="1" ht="15.75">
      <c r="A160" s="141"/>
      <c r="B160" s="142" t="s">
        <v>30</v>
      </c>
      <c r="C160" s="142"/>
      <c r="D160" s="142" t="s">
        <v>3</v>
      </c>
      <c r="E160" s="22"/>
      <c r="F160" s="146"/>
      <c r="G160" s="268">
        <f>SUM(G161)</f>
        <v>450000</v>
      </c>
      <c r="H160" s="268">
        <f>SUM(H161)</f>
        <v>560000</v>
      </c>
      <c r="I160" s="268">
        <f>SUM(I161)</f>
        <v>553886</v>
      </c>
      <c r="J160" s="295">
        <f t="shared" si="9"/>
        <v>98.9082142857143</v>
      </c>
    </row>
    <row r="161" spans="1:16" s="64" customFormat="1" ht="15.75">
      <c r="A161" s="141"/>
      <c r="B161" s="142"/>
      <c r="C161" s="142" t="s">
        <v>33</v>
      </c>
      <c r="D161" s="142" t="s">
        <v>34</v>
      </c>
      <c r="E161" s="142"/>
      <c r="F161" s="140"/>
      <c r="G161" s="268">
        <f>SUM(G162:G162)</f>
        <v>450000</v>
      </c>
      <c r="H161" s="268">
        <f>SUM(H162:H162)</f>
        <v>560000</v>
      </c>
      <c r="I161" s="268">
        <f>SUM(I162:I162)</f>
        <v>553886</v>
      </c>
      <c r="J161" s="295">
        <f t="shared" si="9"/>
        <v>98.9082142857143</v>
      </c>
      <c r="O161" s="2"/>
      <c r="P161" s="2"/>
    </row>
    <row r="162" spans="1:16" s="64" customFormat="1" ht="15.75">
      <c r="A162" s="137"/>
      <c r="B162" s="138"/>
      <c r="C162" s="138"/>
      <c r="D162" s="138"/>
      <c r="E162" s="142" t="s">
        <v>11</v>
      </c>
      <c r="F162" s="140"/>
      <c r="G162" s="268">
        <v>450000</v>
      </c>
      <c r="H162" s="268">
        <v>560000</v>
      </c>
      <c r="I162" s="268">
        <v>553886</v>
      </c>
      <c r="J162" s="295">
        <f t="shared" si="9"/>
        <v>98.9082142857143</v>
      </c>
      <c r="O162" s="2"/>
      <c r="P162" s="2"/>
    </row>
    <row r="163" spans="1:14" s="2" customFormat="1" ht="15.75">
      <c r="A163" s="137"/>
      <c r="B163" s="142" t="s">
        <v>35</v>
      </c>
      <c r="C163" s="142"/>
      <c r="D163" s="142" t="s">
        <v>36</v>
      </c>
      <c r="E163" s="142"/>
      <c r="F163" s="140"/>
      <c r="G163" s="268">
        <f>SUM(G164)</f>
        <v>45000</v>
      </c>
      <c r="H163" s="268">
        <f>SUM(H164:H165)</f>
        <v>42000</v>
      </c>
      <c r="I163" s="268">
        <f>SUM(I164:I165)</f>
        <v>41395</v>
      </c>
      <c r="J163" s="295">
        <f t="shared" si="9"/>
        <v>98.55952380952381</v>
      </c>
      <c r="K163" s="64"/>
      <c r="L163" s="64"/>
      <c r="M163" s="64"/>
      <c r="N163" s="64"/>
    </row>
    <row r="164" spans="1:16" s="2" customFormat="1" ht="15.75">
      <c r="A164" s="137"/>
      <c r="B164" s="142"/>
      <c r="C164" s="142" t="s">
        <v>37</v>
      </c>
      <c r="D164" s="142" t="s">
        <v>178</v>
      </c>
      <c r="E164" s="142"/>
      <c r="F164" s="140"/>
      <c r="G164" s="268">
        <v>45000</v>
      </c>
      <c r="H164" s="268">
        <v>32000</v>
      </c>
      <c r="I164" s="268">
        <v>31905</v>
      </c>
      <c r="J164" s="295">
        <f t="shared" si="9"/>
        <v>99.703125</v>
      </c>
      <c r="M164" s="64"/>
      <c r="N164" s="64"/>
      <c r="O164" s="37"/>
      <c r="P164" s="37"/>
    </row>
    <row r="165" spans="1:10" s="2" customFormat="1" ht="15.75">
      <c r="A165" s="137"/>
      <c r="B165" s="142"/>
      <c r="C165" s="142" t="s">
        <v>39</v>
      </c>
      <c r="D165" s="142" t="s">
        <v>40</v>
      </c>
      <c r="E165" s="142"/>
      <c r="F165" s="140"/>
      <c r="G165" s="268">
        <v>0</v>
      </c>
      <c r="H165" s="268">
        <v>10000</v>
      </c>
      <c r="I165" s="268">
        <v>9490</v>
      </c>
      <c r="J165" s="295">
        <f t="shared" si="9"/>
        <v>94.89999999999999</v>
      </c>
    </row>
    <row r="166" spans="1:16" s="37" customFormat="1" ht="15.75">
      <c r="A166" s="141"/>
      <c r="B166" s="142" t="s">
        <v>41</v>
      </c>
      <c r="C166" s="142"/>
      <c r="D166" s="142" t="s">
        <v>42</v>
      </c>
      <c r="E166" s="142"/>
      <c r="F166" s="140"/>
      <c r="G166" s="268">
        <f>SUM(G169+G171+G167)</f>
        <v>544000</v>
      </c>
      <c r="H166" s="268">
        <f>SUM(H169+H171+H167+H168)</f>
        <v>1415000</v>
      </c>
      <c r="I166" s="268">
        <f>SUM(I169+I171+I167+I168)</f>
        <v>1371026</v>
      </c>
      <c r="J166" s="295">
        <f t="shared" si="9"/>
        <v>96.89229681978799</v>
      </c>
      <c r="K166" s="2"/>
      <c r="L166" s="2"/>
      <c r="M166" s="2"/>
      <c r="N166" s="2"/>
      <c r="O166" s="2"/>
      <c r="P166" s="2"/>
    </row>
    <row r="167" spans="1:12" s="2" customFormat="1" ht="15.75">
      <c r="A167" s="141"/>
      <c r="B167" s="142"/>
      <c r="C167" s="142" t="s">
        <v>237</v>
      </c>
      <c r="D167" s="142" t="s">
        <v>238</v>
      </c>
      <c r="E167" s="142"/>
      <c r="F167" s="140"/>
      <c r="G167" s="268">
        <v>20000</v>
      </c>
      <c r="H167" s="268">
        <v>200000</v>
      </c>
      <c r="I167" s="268">
        <v>200000</v>
      </c>
      <c r="J167" s="295">
        <f t="shared" si="9"/>
        <v>100</v>
      </c>
      <c r="K167" s="37"/>
      <c r="L167" s="37"/>
    </row>
    <row r="168" spans="1:14" s="2" customFormat="1" ht="15.75">
      <c r="A168" s="141"/>
      <c r="B168" s="142"/>
      <c r="C168" s="142" t="s">
        <v>46</v>
      </c>
      <c r="D168" s="142" t="s">
        <v>5</v>
      </c>
      <c r="E168" s="142"/>
      <c r="F168" s="140"/>
      <c r="G168" s="268">
        <v>0</v>
      </c>
      <c r="H168" s="268">
        <v>15000</v>
      </c>
      <c r="I168" s="268">
        <v>14000</v>
      </c>
      <c r="J168" s="295">
        <f t="shared" si="9"/>
        <v>93.33333333333333</v>
      </c>
      <c r="M168" s="37"/>
      <c r="N168" s="37"/>
    </row>
    <row r="169" spans="1:10" s="2" customFormat="1" ht="15.75">
      <c r="A169" s="141"/>
      <c r="B169" s="142"/>
      <c r="C169" s="142" t="s">
        <v>47</v>
      </c>
      <c r="D169" s="142" t="s">
        <v>42</v>
      </c>
      <c r="E169" s="22"/>
      <c r="F169" s="142"/>
      <c r="G169" s="268">
        <f>SUM(G170:G170)</f>
        <v>250000</v>
      </c>
      <c r="H169" s="268">
        <f>SUM(H170:H170)</f>
        <v>700000</v>
      </c>
      <c r="I169" s="268">
        <f>SUM(I170:I170)</f>
        <v>675000</v>
      </c>
      <c r="J169" s="295">
        <f t="shared" si="9"/>
        <v>96.42857142857143</v>
      </c>
    </row>
    <row r="170" spans="1:16" s="2" customFormat="1" ht="15.75">
      <c r="A170" s="141"/>
      <c r="B170" s="142"/>
      <c r="C170" s="142"/>
      <c r="D170" s="142"/>
      <c r="E170" s="142" t="s">
        <v>49</v>
      </c>
      <c r="F170" s="140"/>
      <c r="G170" s="268">
        <v>250000</v>
      </c>
      <c r="H170" s="268">
        <v>700000</v>
      </c>
      <c r="I170" s="268">
        <v>675000</v>
      </c>
      <c r="J170" s="295">
        <f t="shared" si="9"/>
        <v>96.42857142857143</v>
      </c>
      <c r="O170" s="37"/>
      <c r="P170" s="37"/>
    </row>
    <row r="171" spans="1:16" s="2" customFormat="1" ht="15.75">
      <c r="A171" s="141"/>
      <c r="B171" s="142"/>
      <c r="C171" s="142" t="s">
        <v>52</v>
      </c>
      <c r="D171" s="142" t="s">
        <v>53</v>
      </c>
      <c r="E171" s="142"/>
      <c r="F171" s="140"/>
      <c r="G171" s="268">
        <v>274000</v>
      </c>
      <c r="H171" s="268">
        <v>500000</v>
      </c>
      <c r="I171" s="268">
        <v>482026</v>
      </c>
      <c r="J171" s="295">
        <f t="shared" si="9"/>
        <v>96.40520000000001</v>
      </c>
      <c r="O171" s="37"/>
      <c r="P171" s="37"/>
    </row>
    <row r="172" spans="1:16" s="37" customFormat="1" ht="15.75">
      <c r="A172" s="135"/>
      <c r="B172" s="132"/>
      <c r="C172" s="132"/>
      <c r="D172" s="132"/>
      <c r="E172" s="132"/>
      <c r="F172" s="133"/>
      <c r="G172" s="268"/>
      <c r="H172" s="268"/>
      <c r="I172" s="268"/>
      <c r="J172" s="287"/>
      <c r="M172" s="2"/>
      <c r="N172" s="2"/>
      <c r="O172" s="2"/>
      <c r="P172" s="2"/>
    </row>
    <row r="173" spans="1:16" s="37" customFormat="1" ht="15.75">
      <c r="A173" s="163" t="s">
        <v>130</v>
      </c>
      <c r="B173" s="164"/>
      <c r="C173" s="164"/>
      <c r="D173" s="164"/>
      <c r="E173" s="164"/>
      <c r="F173" s="165"/>
      <c r="G173" s="269">
        <f>SUM(G174+G178+G180+G195)</f>
        <v>2827000</v>
      </c>
      <c r="H173" s="269">
        <f>SUM(H174+H178+H180+H195)</f>
        <v>2797000</v>
      </c>
      <c r="I173" s="269">
        <f>SUM(I174+I178+I180+I195)</f>
        <v>1868976</v>
      </c>
      <c r="J173" s="296">
        <f t="shared" si="9"/>
        <v>66.82073650339649</v>
      </c>
      <c r="O173" s="2"/>
      <c r="P173" s="2"/>
    </row>
    <row r="174" spans="1:14" s="2" customFormat="1" ht="15.75">
      <c r="A174" s="137" t="s">
        <v>19</v>
      </c>
      <c r="B174" s="138"/>
      <c r="C174" s="138" t="s">
        <v>7</v>
      </c>
      <c r="D174" s="138"/>
      <c r="E174" s="138"/>
      <c r="F174" s="140"/>
      <c r="G174" s="267">
        <f aca="true" t="shared" si="13" ref="G174:I176">SUM(G175)</f>
        <v>515000</v>
      </c>
      <c r="H174" s="267">
        <f t="shared" si="13"/>
        <v>515000</v>
      </c>
      <c r="I174" s="267">
        <f t="shared" si="13"/>
        <v>214880</v>
      </c>
      <c r="J174" s="287">
        <f t="shared" si="9"/>
        <v>41.724271844660194</v>
      </c>
      <c r="M174" s="37"/>
      <c r="N174" s="37"/>
    </row>
    <row r="175" spans="1:10" s="2" customFormat="1" ht="15.75">
      <c r="A175" s="141"/>
      <c r="B175" s="142" t="s">
        <v>24</v>
      </c>
      <c r="C175" s="142"/>
      <c r="D175" s="142" t="s">
        <v>2</v>
      </c>
      <c r="E175" s="142"/>
      <c r="F175" s="140"/>
      <c r="G175" s="270">
        <f t="shared" si="13"/>
        <v>515000</v>
      </c>
      <c r="H175" s="270">
        <f t="shared" si="13"/>
        <v>515000</v>
      </c>
      <c r="I175" s="270">
        <f t="shared" si="13"/>
        <v>214880</v>
      </c>
      <c r="J175" s="295">
        <f t="shared" si="9"/>
        <v>41.724271844660194</v>
      </c>
    </row>
    <row r="176" spans="1:10" s="2" customFormat="1" ht="15.75">
      <c r="A176" s="141"/>
      <c r="B176" s="142"/>
      <c r="C176" s="142" t="s">
        <v>226</v>
      </c>
      <c r="D176" s="142" t="s">
        <v>227</v>
      </c>
      <c r="E176" s="142"/>
      <c r="F176" s="140"/>
      <c r="G176" s="268">
        <f t="shared" si="13"/>
        <v>515000</v>
      </c>
      <c r="H176" s="268">
        <f t="shared" si="13"/>
        <v>515000</v>
      </c>
      <c r="I176" s="268">
        <f t="shared" si="13"/>
        <v>214880</v>
      </c>
      <c r="J176" s="295">
        <f t="shared" si="9"/>
        <v>41.724271844660194</v>
      </c>
    </row>
    <row r="177" spans="1:10" s="2" customFormat="1" ht="15.75">
      <c r="A177" s="141"/>
      <c r="B177" s="142"/>
      <c r="C177" s="142"/>
      <c r="D177" s="142"/>
      <c r="E177" s="142" t="s">
        <v>186</v>
      </c>
      <c r="F177" s="140"/>
      <c r="G177" s="268">
        <v>515000</v>
      </c>
      <c r="H177" s="268">
        <v>515000</v>
      </c>
      <c r="I177" s="268">
        <v>214880</v>
      </c>
      <c r="J177" s="295">
        <f t="shared" si="9"/>
        <v>41.724271844660194</v>
      </c>
    </row>
    <row r="178" spans="1:10" s="2" customFormat="1" ht="15.75">
      <c r="A178" s="137" t="s">
        <v>26</v>
      </c>
      <c r="B178" s="138"/>
      <c r="C178" s="138" t="s">
        <v>27</v>
      </c>
      <c r="D178" s="49"/>
      <c r="E178" s="49"/>
      <c r="F178" s="149"/>
      <c r="G178" s="267">
        <f>SUM(G179)</f>
        <v>101000</v>
      </c>
      <c r="H178" s="267">
        <f>SUM(H179)</f>
        <v>101000</v>
      </c>
      <c r="I178" s="267">
        <f>SUM(I179)</f>
        <v>28743</v>
      </c>
      <c r="J178" s="287">
        <f t="shared" si="9"/>
        <v>28.458415841584156</v>
      </c>
    </row>
    <row r="179" spans="1:10" s="2" customFormat="1" ht="15.75">
      <c r="A179" s="141"/>
      <c r="B179" s="142"/>
      <c r="C179" s="142"/>
      <c r="D179" s="142" t="s">
        <v>13</v>
      </c>
      <c r="E179" s="142"/>
      <c r="F179" s="140"/>
      <c r="G179" s="268">
        <v>101000</v>
      </c>
      <c r="H179" s="268">
        <v>101000</v>
      </c>
      <c r="I179" s="268">
        <v>28743</v>
      </c>
      <c r="J179" s="295">
        <f t="shared" si="9"/>
        <v>28.458415841584156</v>
      </c>
    </row>
    <row r="180" spans="1:10" s="2" customFormat="1" ht="15.75">
      <c r="A180" s="137" t="s">
        <v>28</v>
      </c>
      <c r="B180" s="138"/>
      <c r="C180" s="138" t="s">
        <v>29</v>
      </c>
      <c r="D180" s="138"/>
      <c r="E180" s="138"/>
      <c r="F180" s="140"/>
      <c r="G180" s="267">
        <f>SUM(G181+G190+G193+G185)</f>
        <v>1670000</v>
      </c>
      <c r="H180" s="267">
        <f>SUM(H181+H190+H193+H185)</f>
        <v>1640000</v>
      </c>
      <c r="I180" s="267">
        <f>SUM(I181+I190+I193+I185)</f>
        <v>1625353</v>
      </c>
      <c r="J180" s="287">
        <f t="shared" si="9"/>
        <v>99.10689024390244</v>
      </c>
    </row>
    <row r="181" spans="1:10" s="2" customFormat="1" ht="15.75">
      <c r="A181" s="141"/>
      <c r="B181" s="142" t="s">
        <v>30</v>
      </c>
      <c r="C181" s="142"/>
      <c r="D181" s="142" t="s">
        <v>3</v>
      </c>
      <c r="E181" s="22"/>
      <c r="F181" s="146"/>
      <c r="G181" s="270">
        <f>SUM(G182+G184)</f>
        <v>45000</v>
      </c>
      <c r="H181" s="270">
        <f>SUM(H182+H184)</f>
        <v>295000</v>
      </c>
      <c r="I181" s="270">
        <f>SUM(I182+I184)</f>
        <v>294571</v>
      </c>
      <c r="J181" s="295">
        <f t="shared" si="9"/>
        <v>99.85457627118645</v>
      </c>
    </row>
    <row r="182" spans="1:10" s="2" customFormat="1" ht="15.75">
      <c r="A182" s="141"/>
      <c r="B182" s="142"/>
      <c r="C182" s="142" t="s">
        <v>31</v>
      </c>
      <c r="D182" s="142" t="s">
        <v>32</v>
      </c>
      <c r="E182" s="22"/>
      <c r="F182" s="146"/>
      <c r="G182" s="268">
        <f>SUM(G183:G183)</f>
        <v>10000</v>
      </c>
      <c r="H182" s="268">
        <f>SUM(H183:H183)</f>
        <v>45000</v>
      </c>
      <c r="I182" s="268">
        <f>SUM(I183:I183)</f>
        <v>45000</v>
      </c>
      <c r="J182" s="295">
        <f t="shared" si="9"/>
        <v>100</v>
      </c>
    </row>
    <row r="183" spans="1:16" s="2" customFormat="1" ht="15.75" customHeight="1">
      <c r="A183" s="141"/>
      <c r="B183" s="142"/>
      <c r="C183" s="142"/>
      <c r="D183" s="142"/>
      <c r="E183" s="22" t="s">
        <v>244</v>
      </c>
      <c r="F183" s="146"/>
      <c r="G183" s="268">
        <v>10000</v>
      </c>
      <c r="H183" s="268">
        <v>45000</v>
      </c>
      <c r="I183" s="268">
        <v>45000</v>
      </c>
      <c r="J183" s="295">
        <f t="shared" si="9"/>
        <v>100</v>
      </c>
      <c r="O183" s="37"/>
      <c r="P183" s="37"/>
    </row>
    <row r="184" spans="1:16" s="2" customFormat="1" ht="15.75">
      <c r="A184" s="141"/>
      <c r="B184" s="142"/>
      <c r="C184" s="142" t="s">
        <v>33</v>
      </c>
      <c r="D184" s="142" t="s">
        <v>34</v>
      </c>
      <c r="E184" s="142"/>
      <c r="F184" s="140"/>
      <c r="G184" s="270">
        <v>35000</v>
      </c>
      <c r="H184" s="270">
        <v>250000</v>
      </c>
      <c r="I184" s="270">
        <v>249571</v>
      </c>
      <c r="J184" s="295">
        <f t="shared" si="9"/>
        <v>99.82839999999999</v>
      </c>
      <c r="K184" s="37"/>
      <c r="L184" s="37"/>
      <c r="O184" s="37"/>
      <c r="P184" s="37"/>
    </row>
    <row r="185" spans="1:16" s="37" customFormat="1" ht="15.75">
      <c r="A185" s="141"/>
      <c r="B185" s="142" t="s">
        <v>35</v>
      </c>
      <c r="C185" s="142"/>
      <c r="D185" s="142" t="s">
        <v>36</v>
      </c>
      <c r="E185" s="142"/>
      <c r="F185" s="140"/>
      <c r="G185" s="270">
        <f>SUM(G186+G188)</f>
        <v>105000</v>
      </c>
      <c r="H185" s="270">
        <f>SUM(H186+H188)</f>
        <v>90000</v>
      </c>
      <c r="I185" s="270">
        <f>SUM(I186+I188)</f>
        <v>84689</v>
      </c>
      <c r="J185" s="295">
        <f t="shared" si="9"/>
        <v>94.0988888888889</v>
      </c>
      <c r="O185" s="2"/>
      <c r="P185" s="2"/>
    </row>
    <row r="186" spans="1:16" s="37" customFormat="1" ht="15.75">
      <c r="A186" s="141"/>
      <c r="B186" s="142"/>
      <c r="C186" s="142" t="s">
        <v>37</v>
      </c>
      <c r="D186" s="142" t="s">
        <v>178</v>
      </c>
      <c r="E186" s="142"/>
      <c r="F186" s="140"/>
      <c r="G186" s="268">
        <f>SUM(G187:G187)</f>
        <v>55000</v>
      </c>
      <c r="H186" s="268">
        <f>SUM(H187:H187)</f>
        <v>40000</v>
      </c>
      <c r="I186" s="268">
        <f>SUM(I187:I187)</f>
        <v>36488</v>
      </c>
      <c r="J186" s="295">
        <f t="shared" si="9"/>
        <v>91.22</v>
      </c>
      <c r="O186" s="2"/>
      <c r="P186" s="2"/>
    </row>
    <row r="187" spans="1:14" s="2" customFormat="1" ht="15.75">
      <c r="A187" s="141"/>
      <c r="B187" s="142"/>
      <c r="C187" s="142"/>
      <c r="D187" s="142"/>
      <c r="E187" s="142" t="s">
        <v>179</v>
      </c>
      <c r="F187" s="140"/>
      <c r="G187" s="268">
        <v>55000</v>
      </c>
      <c r="H187" s="268">
        <v>40000</v>
      </c>
      <c r="I187" s="268">
        <v>36488</v>
      </c>
      <c r="J187" s="295">
        <f t="shared" si="9"/>
        <v>91.22</v>
      </c>
      <c r="M187" s="37"/>
      <c r="N187" s="37"/>
    </row>
    <row r="188" spans="1:16" s="2" customFormat="1" ht="15.75">
      <c r="A188" s="141"/>
      <c r="B188" s="142"/>
      <c r="C188" s="142" t="s">
        <v>39</v>
      </c>
      <c r="D188" s="142" t="s">
        <v>40</v>
      </c>
      <c r="E188" s="142"/>
      <c r="F188" s="140"/>
      <c r="G188" s="268">
        <f>SUM(G189)</f>
        <v>50000</v>
      </c>
      <c r="H188" s="268">
        <f>SUM(H189)</f>
        <v>50000</v>
      </c>
      <c r="I188" s="268">
        <f>SUM(I189)</f>
        <v>48201</v>
      </c>
      <c r="J188" s="295">
        <f t="shared" si="9"/>
        <v>96.402</v>
      </c>
      <c r="O188" s="37"/>
      <c r="P188" s="37"/>
    </row>
    <row r="189" spans="1:16" s="2" customFormat="1" ht="15.75">
      <c r="A189" s="141"/>
      <c r="B189" s="142"/>
      <c r="C189" s="142"/>
      <c r="D189" s="142"/>
      <c r="E189" s="142" t="s">
        <v>4</v>
      </c>
      <c r="F189" s="140"/>
      <c r="G189" s="268">
        <v>50000</v>
      </c>
      <c r="H189" s="268">
        <v>50000</v>
      </c>
      <c r="I189" s="268">
        <v>48201</v>
      </c>
      <c r="J189" s="295">
        <f t="shared" si="9"/>
        <v>96.402</v>
      </c>
      <c r="K189" s="37"/>
      <c r="O189" s="37"/>
      <c r="P189" s="37"/>
    </row>
    <row r="190" spans="1:16" s="37" customFormat="1" ht="15.75">
      <c r="A190" s="141"/>
      <c r="B190" s="142" t="s">
        <v>41</v>
      </c>
      <c r="C190" s="142"/>
      <c r="D190" s="142" t="s">
        <v>42</v>
      </c>
      <c r="E190" s="142"/>
      <c r="F190" s="140"/>
      <c r="G190" s="270">
        <f>SUM(G191,G192)</f>
        <v>1165000</v>
      </c>
      <c r="H190" s="270">
        <f>SUM(H191,H192)</f>
        <v>1120000</v>
      </c>
      <c r="I190" s="270">
        <f>SUM(I191,I192)</f>
        <v>1113393</v>
      </c>
      <c r="J190" s="295">
        <f t="shared" si="9"/>
        <v>99.41008928571429</v>
      </c>
      <c r="O190" s="2"/>
      <c r="P190" s="2"/>
    </row>
    <row r="191" spans="1:12" s="37" customFormat="1" ht="15.75">
      <c r="A191" s="141"/>
      <c r="B191" s="142"/>
      <c r="C191" s="142" t="s">
        <v>43</v>
      </c>
      <c r="D191" s="142" t="s">
        <v>44</v>
      </c>
      <c r="E191" s="142"/>
      <c r="F191" s="140"/>
      <c r="G191" s="268">
        <v>1165000</v>
      </c>
      <c r="H191" s="268">
        <v>930000</v>
      </c>
      <c r="I191" s="268">
        <v>926438</v>
      </c>
      <c r="J191" s="295">
        <f t="shared" si="9"/>
        <v>99.61698924731182</v>
      </c>
      <c r="K191" s="2"/>
      <c r="L191" s="2"/>
    </row>
    <row r="192" spans="1:10" s="2" customFormat="1" ht="15.75">
      <c r="A192" s="141"/>
      <c r="B192" s="142"/>
      <c r="C192" s="142" t="s">
        <v>46</v>
      </c>
      <c r="D192" s="142" t="s">
        <v>5</v>
      </c>
      <c r="E192" s="142"/>
      <c r="F192" s="140"/>
      <c r="G192" s="268"/>
      <c r="H192" s="268">
        <v>190000</v>
      </c>
      <c r="I192" s="268">
        <v>186955</v>
      </c>
      <c r="J192" s="295">
        <f t="shared" si="9"/>
        <v>98.39736842105263</v>
      </c>
    </row>
    <row r="193" spans="1:16" s="37" customFormat="1" ht="15.75">
      <c r="A193" s="141"/>
      <c r="B193" s="142" t="s">
        <v>50</v>
      </c>
      <c r="C193" s="142"/>
      <c r="D193" s="142" t="s">
        <v>51</v>
      </c>
      <c r="E193" s="142"/>
      <c r="F193" s="140"/>
      <c r="G193" s="270">
        <f>SUM(G194)</f>
        <v>355000</v>
      </c>
      <c r="H193" s="270">
        <f>SUM(H194)</f>
        <v>135000</v>
      </c>
      <c r="I193" s="270">
        <f>SUM(I194)</f>
        <v>132700</v>
      </c>
      <c r="J193" s="295">
        <f t="shared" si="9"/>
        <v>98.29629629629629</v>
      </c>
      <c r="M193" s="2"/>
      <c r="N193" s="2"/>
      <c r="O193" s="2"/>
      <c r="P193" s="2"/>
    </row>
    <row r="194" spans="1:14" s="2" customFormat="1" ht="15.75">
      <c r="A194" s="141"/>
      <c r="B194" s="142"/>
      <c r="C194" s="142" t="s">
        <v>52</v>
      </c>
      <c r="D194" s="142" t="s">
        <v>53</v>
      </c>
      <c r="E194" s="142"/>
      <c r="F194" s="140"/>
      <c r="G194" s="268">
        <v>355000</v>
      </c>
      <c r="H194" s="268">
        <v>135000</v>
      </c>
      <c r="I194" s="268">
        <v>132700</v>
      </c>
      <c r="J194" s="295">
        <f t="shared" si="9"/>
        <v>98.29629629629629</v>
      </c>
      <c r="M194" s="37"/>
      <c r="N194" s="37"/>
    </row>
    <row r="195" spans="1:10" s="2" customFormat="1" ht="15.75">
      <c r="A195" s="122" t="s">
        <v>70</v>
      </c>
      <c r="B195" s="40"/>
      <c r="C195" s="40" t="s">
        <v>71</v>
      </c>
      <c r="D195" s="40"/>
      <c r="E195" s="40"/>
      <c r="F195" s="140"/>
      <c r="G195" s="267">
        <f>SUM(G196+G198)</f>
        <v>541000</v>
      </c>
      <c r="H195" s="267">
        <f>SUM(H196+H198)</f>
        <v>541000</v>
      </c>
      <c r="I195" s="267">
        <f>SUM(I196+I198)</f>
        <v>0</v>
      </c>
      <c r="J195" s="287">
        <f t="shared" si="9"/>
        <v>0</v>
      </c>
    </row>
    <row r="196" spans="1:16" s="2" customFormat="1" ht="15.75">
      <c r="A196" s="123"/>
      <c r="B196" s="7" t="s">
        <v>204</v>
      </c>
      <c r="C196" s="7"/>
      <c r="D196" s="7" t="s">
        <v>205</v>
      </c>
      <c r="E196" s="7"/>
      <c r="F196" s="140"/>
      <c r="G196" s="268">
        <f>SUM(G197)</f>
        <v>425984</v>
      </c>
      <c r="H196" s="268">
        <f>SUM(H197)</f>
        <v>425984</v>
      </c>
      <c r="I196" s="268">
        <f>SUM(I197)</f>
        <v>0</v>
      </c>
      <c r="J196" s="295">
        <f t="shared" si="9"/>
        <v>0</v>
      </c>
      <c r="O196" s="37"/>
      <c r="P196" s="37"/>
    </row>
    <row r="197" spans="1:10" s="2" customFormat="1" ht="15.75">
      <c r="A197" s="123"/>
      <c r="B197" s="7"/>
      <c r="C197" s="7"/>
      <c r="D197" s="7"/>
      <c r="E197" s="7" t="s">
        <v>265</v>
      </c>
      <c r="F197" s="140"/>
      <c r="G197" s="268">
        <v>425984</v>
      </c>
      <c r="H197" s="268">
        <v>425984</v>
      </c>
      <c r="I197" s="268">
        <v>0</v>
      </c>
      <c r="J197" s="295">
        <f t="shared" si="9"/>
        <v>0</v>
      </c>
    </row>
    <row r="198" spans="1:16" s="37" customFormat="1" ht="15.75">
      <c r="A198" s="122"/>
      <c r="B198" s="7" t="s">
        <v>206</v>
      </c>
      <c r="C198" s="7"/>
      <c r="D198" s="7" t="s">
        <v>259</v>
      </c>
      <c r="E198" s="7"/>
      <c r="F198" s="140"/>
      <c r="G198" s="268">
        <v>115016</v>
      </c>
      <c r="H198" s="268">
        <v>115016</v>
      </c>
      <c r="I198" s="268">
        <v>0</v>
      </c>
      <c r="J198" s="295">
        <f t="shared" si="9"/>
        <v>0</v>
      </c>
      <c r="M198" s="2"/>
      <c r="N198" s="2"/>
      <c r="O198" s="2"/>
      <c r="P198" s="2"/>
    </row>
    <row r="199" spans="1:14" s="2" customFormat="1" ht="15.75">
      <c r="A199" s="137"/>
      <c r="B199" s="138"/>
      <c r="C199" s="142"/>
      <c r="D199" s="142"/>
      <c r="E199" s="142"/>
      <c r="F199" s="140"/>
      <c r="G199" s="268"/>
      <c r="H199" s="268"/>
      <c r="I199" s="268"/>
      <c r="J199" s="287"/>
      <c r="M199" s="37"/>
      <c r="N199" s="37"/>
    </row>
    <row r="200" spans="1:10" s="2" customFormat="1" ht="15.75">
      <c r="A200" s="163" t="s">
        <v>146</v>
      </c>
      <c r="B200" s="166"/>
      <c r="C200" s="164"/>
      <c r="D200" s="164"/>
      <c r="E200" s="164"/>
      <c r="F200" s="165"/>
      <c r="G200" s="269">
        <f>SUM(G201+G207)</f>
        <v>2152000</v>
      </c>
      <c r="H200" s="269">
        <f>SUM(H201+H207)</f>
        <v>2217000</v>
      </c>
      <c r="I200" s="269">
        <f>SUM(I201+I207)</f>
        <v>1082569</v>
      </c>
      <c r="J200" s="296">
        <f t="shared" si="9"/>
        <v>48.83035633739287</v>
      </c>
    </row>
    <row r="201" spans="1:10" s="2" customFormat="1" ht="15.75">
      <c r="A201" s="137" t="s">
        <v>19</v>
      </c>
      <c r="B201" s="138"/>
      <c r="C201" s="138" t="s">
        <v>7</v>
      </c>
      <c r="D201" s="138"/>
      <c r="E201" s="138"/>
      <c r="F201" s="140">
        <v>1</v>
      </c>
      <c r="G201" s="267">
        <f>SUM(G202)</f>
        <v>1960000</v>
      </c>
      <c r="H201" s="267">
        <f>SUM(H202)</f>
        <v>2025000</v>
      </c>
      <c r="I201" s="267">
        <f>SUM(I202)</f>
        <v>997161</v>
      </c>
      <c r="J201" s="287">
        <f t="shared" si="9"/>
        <v>49.242518518518516</v>
      </c>
    </row>
    <row r="202" spans="1:10" s="2" customFormat="1" ht="15.75">
      <c r="A202" s="141"/>
      <c r="B202" s="142" t="s">
        <v>20</v>
      </c>
      <c r="C202" s="142"/>
      <c r="D202" s="142" t="s">
        <v>21</v>
      </c>
      <c r="E202" s="142"/>
      <c r="F202" s="140"/>
      <c r="G202" s="268">
        <f>SUM(G203,G205,G206)</f>
        <v>1960000</v>
      </c>
      <c r="H202" s="268">
        <f>SUM(H203,H205,H206)</f>
        <v>2025000</v>
      </c>
      <c r="I202" s="268">
        <f>SUM(I203,I205,I206)</f>
        <v>997161</v>
      </c>
      <c r="J202" s="295">
        <f t="shared" si="9"/>
        <v>49.242518518518516</v>
      </c>
    </row>
    <row r="203" spans="1:10" s="2" customFormat="1" ht="15.75">
      <c r="A203" s="141"/>
      <c r="B203" s="142"/>
      <c r="C203" s="142" t="s">
        <v>22</v>
      </c>
      <c r="D203" s="142" t="s">
        <v>23</v>
      </c>
      <c r="E203" s="142"/>
      <c r="F203" s="140"/>
      <c r="G203" s="268">
        <f>SUM(G204:G204)</f>
        <v>1960000</v>
      </c>
      <c r="H203" s="268">
        <f>SUM(H204:H204)</f>
        <v>1960000</v>
      </c>
      <c r="I203" s="268">
        <f>SUM(I204:I204)</f>
        <v>940931</v>
      </c>
      <c r="J203" s="295">
        <f t="shared" si="9"/>
        <v>48.00668367346938</v>
      </c>
    </row>
    <row r="204" spans="1:10" s="2" customFormat="1" ht="15.75">
      <c r="A204" s="141"/>
      <c r="B204" s="142"/>
      <c r="C204" s="142"/>
      <c r="D204" s="142" t="s">
        <v>121</v>
      </c>
      <c r="E204" s="142"/>
      <c r="F204" s="140"/>
      <c r="G204" s="268">
        <v>1960000</v>
      </c>
      <c r="H204" s="268">
        <v>1960000</v>
      </c>
      <c r="I204" s="268">
        <v>940931</v>
      </c>
      <c r="J204" s="295">
        <f aca="true" t="shared" si="14" ref="J204:J224">I204/H204*100</f>
        <v>48.00668367346938</v>
      </c>
    </row>
    <row r="205" spans="1:10" s="2" customFormat="1" ht="15.75">
      <c r="A205" s="141"/>
      <c r="B205" s="142"/>
      <c r="C205" s="142" t="s">
        <v>232</v>
      </c>
      <c r="D205" s="142" t="s">
        <v>233</v>
      </c>
      <c r="E205" s="142"/>
      <c r="F205" s="140"/>
      <c r="G205" s="268">
        <v>0</v>
      </c>
      <c r="H205" s="268">
        <v>50000</v>
      </c>
      <c r="I205" s="268">
        <v>45112</v>
      </c>
      <c r="J205" s="295">
        <f t="shared" si="14"/>
        <v>90.224</v>
      </c>
    </row>
    <row r="206" spans="1:10" s="2" customFormat="1" ht="15.75">
      <c r="A206" s="141"/>
      <c r="B206" s="142"/>
      <c r="C206" s="142" t="s">
        <v>210</v>
      </c>
      <c r="D206" s="142" t="s">
        <v>211</v>
      </c>
      <c r="E206" s="142"/>
      <c r="F206" s="140"/>
      <c r="G206" s="268">
        <v>0</v>
      </c>
      <c r="H206" s="268">
        <v>15000</v>
      </c>
      <c r="I206" s="268">
        <v>11118</v>
      </c>
      <c r="J206" s="295">
        <f t="shared" si="14"/>
        <v>74.11999999999999</v>
      </c>
    </row>
    <row r="207" spans="1:10" s="2" customFormat="1" ht="15.75">
      <c r="A207" s="137" t="s">
        <v>26</v>
      </c>
      <c r="B207" s="138"/>
      <c r="C207" s="138" t="s">
        <v>27</v>
      </c>
      <c r="D207" s="49"/>
      <c r="E207" s="49"/>
      <c r="F207" s="149"/>
      <c r="G207" s="267">
        <f>SUM(G208:G208)</f>
        <v>192000</v>
      </c>
      <c r="H207" s="267">
        <f>SUM(H208:H208)</f>
        <v>192000</v>
      </c>
      <c r="I207" s="267">
        <f>SUM(I208:I208)</f>
        <v>85408</v>
      </c>
      <c r="J207" s="287">
        <f t="shared" si="14"/>
        <v>44.483333333333334</v>
      </c>
    </row>
    <row r="208" spans="1:10" s="2" customFormat="1" ht="15.75">
      <c r="A208" s="141"/>
      <c r="B208" s="142"/>
      <c r="C208" s="142" t="s">
        <v>225</v>
      </c>
      <c r="D208" s="142" t="s">
        <v>13</v>
      </c>
      <c r="E208" s="142"/>
      <c r="F208" s="140"/>
      <c r="G208" s="268">
        <v>192000</v>
      </c>
      <c r="H208" s="268">
        <v>192000</v>
      </c>
      <c r="I208" s="268">
        <v>85408</v>
      </c>
      <c r="J208" s="295">
        <f t="shared" si="14"/>
        <v>44.483333333333334</v>
      </c>
    </row>
    <row r="209" spans="1:10" s="2" customFormat="1" ht="15.75">
      <c r="A209" s="135"/>
      <c r="B209" s="132"/>
      <c r="C209" s="142"/>
      <c r="D209" s="142"/>
      <c r="E209" s="142"/>
      <c r="F209" s="133"/>
      <c r="G209" s="268"/>
      <c r="H209" s="268"/>
      <c r="I209" s="268"/>
      <c r="J209" s="287"/>
    </row>
    <row r="210" spans="1:10" s="2" customFormat="1" ht="15.75">
      <c r="A210" s="163" t="s">
        <v>187</v>
      </c>
      <c r="B210" s="164"/>
      <c r="C210" s="164"/>
      <c r="D210" s="164"/>
      <c r="E210" s="164"/>
      <c r="F210" s="165"/>
      <c r="G210" s="269">
        <f aca="true" t="shared" si="15" ref="G210:I212">SUM(G211)</f>
        <v>50000</v>
      </c>
      <c r="H210" s="269">
        <f t="shared" si="15"/>
        <v>50000</v>
      </c>
      <c r="I210" s="269">
        <f t="shared" si="15"/>
        <v>50000</v>
      </c>
      <c r="J210" s="296">
        <f t="shared" si="14"/>
        <v>100</v>
      </c>
    </row>
    <row r="211" spans="1:10" s="2" customFormat="1" ht="15.75">
      <c r="A211" s="137" t="s">
        <v>60</v>
      </c>
      <c r="B211" s="138"/>
      <c r="C211" s="138" t="s">
        <v>61</v>
      </c>
      <c r="D211" s="138"/>
      <c r="E211" s="138"/>
      <c r="F211" s="140"/>
      <c r="G211" s="267">
        <f t="shared" si="15"/>
        <v>50000</v>
      </c>
      <c r="H211" s="267">
        <f t="shared" si="15"/>
        <v>50000</v>
      </c>
      <c r="I211" s="267">
        <f t="shared" si="15"/>
        <v>50000</v>
      </c>
      <c r="J211" s="287">
        <f t="shared" si="14"/>
        <v>100</v>
      </c>
    </row>
    <row r="212" spans="1:14" s="2" customFormat="1" ht="15.75" customHeight="1">
      <c r="A212" s="141"/>
      <c r="B212" s="142"/>
      <c r="C212" s="142" t="s">
        <v>65</v>
      </c>
      <c r="D212" s="142" t="s">
        <v>64</v>
      </c>
      <c r="E212" s="142"/>
      <c r="F212" s="140"/>
      <c r="G212" s="270">
        <f t="shared" si="15"/>
        <v>50000</v>
      </c>
      <c r="H212" s="270">
        <f t="shared" si="15"/>
        <v>50000</v>
      </c>
      <c r="I212" s="270">
        <f t="shared" si="15"/>
        <v>50000</v>
      </c>
      <c r="J212" s="295">
        <f t="shared" si="14"/>
        <v>100</v>
      </c>
      <c r="M212" s="22"/>
      <c r="N212" s="22"/>
    </row>
    <row r="213" spans="1:10" s="2" customFormat="1" ht="15.75">
      <c r="A213" s="141"/>
      <c r="B213" s="142"/>
      <c r="C213" s="142"/>
      <c r="D213" s="142"/>
      <c r="E213" s="142" t="s">
        <v>15</v>
      </c>
      <c r="F213" s="140"/>
      <c r="G213" s="268">
        <v>50000</v>
      </c>
      <c r="H213" s="268">
        <v>50000</v>
      </c>
      <c r="I213" s="268">
        <v>50000</v>
      </c>
      <c r="J213" s="295">
        <f t="shared" si="14"/>
        <v>100</v>
      </c>
    </row>
    <row r="214" spans="1:10" s="2" customFormat="1" ht="15.75">
      <c r="A214" s="141"/>
      <c r="B214" s="142"/>
      <c r="C214" s="142"/>
      <c r="D214" s="142"/>
      <c r="E214" s="142"/>
      <c r="F214" s="140"/>
      <c r="G214" s="268"/>
      <c r="H214" s="268"/>
      <c r="I214" s="268"/>
      <c r="J214" s="287"/>
    </row>
    <row r="215" spans="1:10" s="2" customFormat="1" ht="15.75">
      <c r="A215" s="163" t="s">
        <v>193</v>
      </c>
      <c r="B215" s="164"/>
      <c r="C215" s="164"/>
      <c r="D215" s="164"/>
      <c r="E215" s="164"/>
      <c r="F215" s="165"/>
      <c r="G215" s="269">
        <f aca="true" t="shared" si="16" ref="G215:I217">SUM(G216)</f>
        <v>50000</v>
      </c>
      <c r="H215" s="269">
        <f t="shared" si="16"/>
        <v>50000</v>
      </c>
      <c r="I215" s="269">
        <f t="shared" si="16"/>
        <v>50000</v>
      </c>
      <c r="J215" s="296">
        <f t="shared" si="14"/>
        <v>100</v>
      </c>
    </row>
    <row r="216" spans="1:10" s="2" customFormat="1" ht="15.75">
      <c r="A216" s="137" t="s">
        <v>60</v>
      </c>
      <c r="B216" s="138"/>
      <c r="C216" s="138" t="s">
        <v>61</v>
      </c>
      <c r="D216" s="138"/>
      <c r="E216" s="138"/>
      <c r="F216" s="140"/>
      <c r="G216" s="267">
        <f t="shared" si="16"/>
        <v>50000</v>
      </c>
      <c r="H216" s="267">
        <f t="shared" si="16"/>
        <v>50000</v>
      </c>
      <c r="I216" s="267">
        <f t="shared" si="16"/>
        <v>50000</v>
      </c>
      <c r="J216" s="287">
        <f t="shared" si="14"/>
        <v>100</v>
      </c>
    </row>
    <row r="217" spans="1:10" s="2" customFormat="1" ht="15.75">
      <c r="A217" s="141"/>
      <c r="B217" s="142"/>
      <c r="C217" s="142" t="s">
        <v>65</v>
      </c>
      <c r="D217" s="142" t="s">
        <v>64</v>
      </c>
      <c r="E217" s="142"/>
      <c r="F217" s="140"/>
      <c r="G217" s="268">
        <f t="shared" si="16"/>
        <v>50000</v>
      </c>
      <c r="H217" s="268">
        <f t="shared" si="16"/>
        <v>50000</v>
      </c>
      <c r="I217" s="268">
        <f t="shared" si="16"/>
        <v>50000</v>
      </c>
      <c r="J217" s="295">
        <f t="shared" si="14"/>
        <v>100</v>
      </c>
    </row>
    <row r="218" spans="1:10" s="2" customFormat="1" ht="15.75">
      <c r="A218" s="141"/>
      <c r="B218" s="142"/>
      <c r="C218" s="142"/>
      <c r="D218" s="142"/>
      <c r="E218" s="142" t="s">
        <v>15</v>
      </c>
      <c r="F218" s="133"/>
      <c r="G218" s="268">
        <v>50000</v>
      </c>
      <c r="H218" s="268">
        <v>50000</v>
      </c>
      <c r="I218" s="268">
        <v>50000</v>
      </c>
      <c r="J218" s="295">
        <f t="shared" si="14"/>
        <v>100</v>
      </c>
    </row>
    <row r="219" spans="1:10" s="2" customFormat="1" ht="15.75">
      <c r="A219" s="141"/>
      <c r="B219" s="142"/>
      <c r="C219" s="142"/>
      <c r="D219" s="142"/>
      <c r="E219" s="142"/>
      <c r="F219" s="133"/>
      <c r="G219" s="268"/>
      <c r="H219" s="268"/>
      <c r="I219" s="268"/>
      <c r="J219" s="287"/>
    </row>
    <row r="220" spans="1:10" s="2" customFormat="1" ht="15.75">
      <c r="A220" s="163" t="s">
        <v>273</v>
      </c>
      <c r="B220" s="166"/>
      <c r="C220" s="166"/>
      <c r="D220" s="166"/>
      <c r="E220" s="166"/>
      <c r="F220" s="167"/>
      <c r="G220" s="269">
        <f aca="true" t="shared" si="17" ref="G220:I221">SUM(G221)</f>
        <v>0</v>
      </c>
      <c r="H220" s="269">
        <f t="shared" si="17"/>
        <v>15022370</v>
      </c>
      <c r="I220" s="291">
        <f t="shared" si="17"/>
        <v>10536619</v>
      </c>
      <c r="J220" s="296">
        <f t="shared" si="14"/>
        <v>70.1395252546702</v>
      </c>
    </row>
    <row r="221" spans="1:14" s="2" customFormat="1" ht="15.75">
      <c r="A221" s="122" t="s">
        <v>158</v>
      </c>
      <c r="B221" s="40"/>
      <c r="C221" s="40" t="s">
        <v>157</v>
      </c>
      <c r="D221" s="40"/>
      <c r="E221" s="40"/>
      <c r="F221" s="133"/>
      <c r="G221" s="267">
        <f t="shared" si="17"/>
        <v>0</v>
      </c>
      <c r="H221" s="267">
        <f t="shared" si="17"/>
        <v>15022370</v>
      </c>
      <c r="I221" s="290">
        <f t="shared" si="17"/>
        <v>10536619</v>
      </c>
      <c r="J221" s="287">
        <f t="shared" si="14"/>
        <v>70.1395252546702</v>
      </c>
      <c r="M221" s="22"/>
      <c r="N221" s="22"/>
    </row>
    <row r="222" spans="1:10" s="2" customFormat="1" ht="15.75">
      <c r="A222" s="141"/>
      <c r="B222" s="142"/>
      <c r="C222" s="142" t="s">
        <v>274</v>
      </c>
      <c r="D222" s="142" t="s">
        <v>275</v>
      </c>
      <c r="E222" s="142"/>
      <c r="F222" s="133"/>
      <c r="G222" s="268">
        <v>0</v>
      </c>
      <c r="H222" s="268">
        <v>15022370</v>
      </c>
      <c r="I222" s="268">
        <v>10536619</v>
      </c>
      <c r="J222" s="295">
        <f t="shared" si="14"/>
        <v>70.1395252546702</v>
      </c>
    </row>
    <row r="223" spans="1:10" s="2" customFormat="1" ht="15.75">
      <c r="A223" s="141"/>
      <c r="B223" s="142"/>
      <c r="C223" s="142"/>
      <c r="D223" s="142"/>
      <c r="E223" s="142"/>
      <c r="F223" s="133"/>
      <c r="G223" s="268"/>
      <c r="H223" s="268"/>
      <c r="I223" s="83"/>
      <c r="J223" s="293"/>
    </row>
    <row r="224" spans="1:10" s="2" customFormat="1" ht="16.5" thickBot="1">
      <c r="A224" s="151" t="s">
        <v>180</v>
      </c>
      <c r="B224" s="152"/>
      <c r="C224" s="152"/>
      <c r="D224" s="152"/>
      <c r="E224" s="152"/>
      <c r="F224" s="153">
        <v>8</v>
      </c>
      <c r="G224" s="275">
        <f>SUM(G173+G158+G142+G114+G106+G96+G88+G63+G11+G200+G210+G56+G154+G127+G48+G149+G132+G215+G220)</f>
        <v>33547000</v>
      </c>
      <c r="H224" s="275">
        <f>SUM(H173+H158+H142+H114+H106+H96+H88+H63+H11+H200+H210+H56+H154+H127+H48+H149+H132+H215+H220)</f>
        <v>62620666</v>
      </c>
      <c r="I224" s="292">
        <f>SUM(I173+I158+I142+I114+I106+I96+I88+I63+I11+I200+I210+I56+I154+I127+I48+I149+I132+I215+I220)</f>
        <v>48592658</v>
      </c>
      <c r="J224" s="288">
        <f t="shared" si="14"/>
        <v>77.59843691218487</v>
      </c>
    </row>
    <row r="225" spans="2:10" s="2" customFormat="1" ht="15.75">
      <c r="B225" s="6"/>
      <c r="C225" s="6"/>
      <c r="D225" s="6"/>
      <c r="E225" s="6"/>
      <c r="F225" s="6"/>
      <c r="G225" s="14"/>
      <c r="J225" s="264"/>
    </row>
    <row r="226" spans="1:10" s="2" customFormat="1" ht="15.75">
      <c r="A226" s="58"/>
      <c r="B226" s="7"/>
      <c r="C226" s="7"/>
      <c r="D226" s="7"/>
      <c r="E226" s="7"/>
      <c r="F226" s="7"/>
      <c r="G226" s="32"/>
      <c r="J226" s="83"/>
    </row>
    <row r="227" spans="1:7" s="2" customFormat="1" ht="15.75">
      <c r="A227" s="58"/>
      <c r="B227" s="7"/>
      <c r="C227" s="7"/>
      <c r="D227" s="7"/>
      <c r="E227" s="7"/>
      <c r="F227" s="7"/>
      <c r="G227" s="32"/>
    </row>
    <row r="228" spans="1:7" s="2" customFormat="1" ht="15.75">
      <c r="A228" s="58"/>
      <c r="B228" s="7"/>
      <c r="C228" s="7"/>
      <c r="D228" s="7"/>
      <c r="E228" s="7"/>
      <c r="F228" s="7"/>
      <c r="G228" s="32"/>
    </row>
    <row r="229" spans="1:10" s="2" customFormat="1" ht="15.75">
      <c r="A229" s="58"/>
      <c r="B229" s="7"/>
      <c r="C229" s="7"/>
      <c r="D229" s="7"/>
      <c r="E229" s="7"/>
      <c r="F229" s="7"/>
      <c r="G229" s="32"/>
      <c r="J229" s="265"/>
    </row>
    <row r="230" spans="1:7" s="2" customFormat="1" ht="15.75">
      <c r="A230" s="58"/>
      <c r="B230" s="7"/>
      <c r="C230" s="7"/>
      <c r="D230" s="7"/>
      <c r="E230" s="7"/>
      <c r="F230" s="7"/>
      <c r="G230" s="32"/>
    </row>
    <row r="231" spans="1:7" s="2" customFormat="1" ht="15.75">
      <c r="A231" s="58"/>
      <c r="B231" s="7"/>
      <c r="C231" s="7"/>
      <c r="D231" s="7"/>
      <c r="E231" s="7"/>
      <c r="F231" s="7"/>
      <c r="G231" s="32"/>
    </row>
    <row r="232" spans="1:7" s="2" customFormat="1" ht="15.75">
      <c r="A232" s="58"/>
      <c r="B232" s="7"/>
      <c r="C232" s="7"/>
      <c r="D232" s="7"/>
      <c r="E232" s="7"/>
      <c r="F232" s="7"/>
      <c r="G232" s="32"/>
    </row>
    <row r="233" spans="1:7" s="2" customFormat="1" ht="15.75">
      <c r="A233" s="58"/>
      <c r="B233" s="7"/>
      <c r="C233" s="7"/>
      <c r="D233" s="7"/>
      <c r="E233" s="7"/>
      <c r="F233" s="7"/>
      <c r="G233" s="32"/>
    </row>
    <row r="234" spans="1:7" s="2" customFormat="1" ht="15.75">
      <c r="A234" s="58"/>
      <c r="B234" s="7"/>
      <c r="C234" s="7"/>
      <c r="D234" s="7"/>
      <c r="E234" s="7"/>
      <c r="F234" s="7"/>
      <c r="G234" s="32"/>
    </row>
    <row r="235" spans="1:7" s="2" customFormat="1" ht="15.75">
      <c r="A235" s="58"/>
      <c r="B235" s="7"/>
      <c r="C235" s="7"/>
      <c r="D235" s="7"/>
      <c r="E235" s="7"/>
      <c r="F235" s="7"/>
      <c r="G235" s="32"/>
    </row>
    <row r="236" spans="1:7" s="2" customFormat="1" ht="15.75">
      <c r="A236" s="58"/>
      <c r="B236" s="7"/>
      <c r="C236" s="7"/>
      <c r="D236" s="7"/>
      <c r="E236" s="7"/>
      <c r="F236" s="7"/>
      <c r="G236" s="32"/>
    </row>
    <row r="237" spans="1:7" s="2" customFormat="1" ht="15.75">
      <c r="A237" s="58"/>
      <c r="B237" s="7"/>
      <c r="C237" s="7"/>
      <c r="D237" s="7"/>
      <c r="E237" s="7"/>
      <c r="F237" s="7"/>
      <c r="G237" s="32"/>
    </row>
    <row r="238" spans="1:7" s="2" customFormat="1" ht="15.75">
      <c r="A238" s="58"/>
      <c r="B238" s="7"/>
      <c r="C238" s="7"/>
      <c r="D238" s="7"/>
      <c r="E238" s="7"/>
      <c r="F238" s="7"/>
      <c r="G238" s="32"/>
    </row>
    <row r="239" spans="1:7" s="2" customFormat="1" ht="15.75">
      <c r="A239" s="58"/>
      <c r="B239" s="7"/>
      <c r="C239" s="7"/>
      <c r="D239" s="7"/>
      <c r="E239" s="7"/>
      <c r="F239" s="7"/>
      <c r="G239" s="32"/>
    </row>
    <row r="240" spans="1:7" s="2" customFormat="1" ht="15.75">
      <c r="A240" s="58"/>
      <c r="B240" s="7"/>
      <c r="C240" s="7"/>
      <c r="D240" s="7"/>
      <c r="E240" s="7"/>
      <c r="F240" s="7"/>
      <c r="G240" s="32"/>
    </row>
    <row r="241" spans="1:7" s="2" customFormat="1" ht="15.75">
      <c r="A241" s="58"/>
      <c r="B241" s="7"/>
      <c r="C241" s="7"/>
      <c r="D241" s="7"/>
      <c r="E241" s="7"/>
      <c r="F241" s="7"/>
      <c r="G241" s="32"/>
    </row>
    <row r="242" spans="1:7" s="2" customFormat="1" ht="15.75">
      <c r="A242" s="58"/>
      <c r="B242" s="7"/>
      <c r="C242" s="7"/>
      <c r="D242" s="7"/>
      <c r="E242" s="7"/>
      <c r="F242" s="7"/>
      <c r="G242" s="32"/>
    </row>
    <row r="243" spans="1:7" s="2" customFormat="1" ht="15.75">
      <c r="A243" s="58"/>
      <c r="B243" s="7"/>
      <c r="C243" s="7"/>
      <c r="D243" s="7"/>
      <c r="E243" s="7"/>
      <c r="F243" s="7"/>
      <c r="G243" s="26"/>
    </row>
    <row r="244" spans="1:7" s="2" customFormat="1" ht="15.75">
      <c r="A244" s="58"/>
      <c r="B244" s="7"/>
      <c r="C244" s="7"/>
      <c r="D244" s="7"/>
      <c r="E244" s="7"/>
      <c r="F244" s="7"/>
      <c r="G244" s="26"/>
    </row>
    <row r="245" spans="1:7" s="2" customFormat="1" ht="15.75">
      <c r="A245" s="58"/>
      <c r="B245" s="7"/>
      <c r="C245" s="7"/>
      <c r="D245" s="7"/>
      <c r="E245" s="7"/>
      <c r="F245" s="7"/>
      <c r="G245" s="26"/>
    </row>
    <row r="246" spans="1:7" s="2" customFormat="1" ht="15.75">
      <c r="A246" s="58"/>
      <c r="B246" s="7"/>
      <c r="C246" s="7"/>
      <c r="D246" s="7"/>
      <c r="E246" s="7"/>
      <c r="F246" s="7"/>
      <c r="G246" s="26"/>
    </row>
    <row r="247" spans="1:7" s="2" customFormat="1" ht="15.75">
      <c r="A247" s="58"/>
      <c r="B247" s="7"/>
      <c r="C247" s="7"/>
      <c r="D247" s="7"/>
      <c r="E247" s="7"/>
      <c r="F247" s="7"/>
      <c r="G247" s="26"/>
    </row>
    <row r="248" spans="1:7" s="2" customFormat="1" ht="15.75">
      <c r="A248" s="58"/>
      <c r="B248" s="7"/>
      <c r="C248" s="7"/>
      <c r="D248" s="7"/>
      <c r="E248" s="7"/>
      <c r="F248" s="7"/>
      <c r="G248" s="26"/>
    </row>
    <row r="249" spans="1:9" s="2" customFormat="1" ht="15.75">
      <c r="A249" s="60"/>
      <c r="B249" s="40"/>
      <c r="C249" s="40"/>
      <c r="D249" s="40"/>
      <c r="E249" s="40"/>
      <c r="F249" s="40"/>
      <c r="G249" s="32"/>
      <c r="H249" s="9"/>
      <c r="I249" s="9"/>
    </row>
    <row r="250" spans="1:7" s="2" customFormat="1" ht="15.75">
      <c r="A250" s="58"/>
      <c r="B250" s="7"/>
      <c r="C250" s="7"/>
      <c r="D250" s="7"/>
      <c r="E250" s="7"/>
      <c r="F250" s="7"/>
      <c r="G250" s="26"/>
    </row>
    <row r="251" spans="1:7" s="2" customFormat="1" ht="15.75">
      <c r="A251" s="58"/>
      <c r="B251" s="7"/>
      <c r="C251" s="7"/>
      <c r="D251" s="7"/>
      <c r="E251" s="7"/>
      <c r="F251" s="7"/>
      <c r="G251" s="26"/>
    </row>
    <row r="252" spans="1:16" s="2" customFormat="1" ht="15.75">
      <c r="A252" s="58"/>
      <c r="B252" s="7"/>
      <c r="C252" s="7"/>
      <c r="D252" s="7"/>
      <c r="E252" s="7"/>
      <c r="F252" s="7"/>
      <c r="G252" s="26"/>
      <c r="O252" s="9"/>
      <c r="P252" s="9"/>
    </row>
    <row r="253" spans="1:7" s="2" customFormat="1" ht="15.75">
      <c r="A253" s="58"/>
      <c r="B253" s="7"/>
      <c r="C253" s="7"/>
      <c r="D253" s="7"/>
      <c r="E253" s="7"/>
      <c r="F253" s="7"/>
      <c r="G253" s="26"/>
    </row>
    <row r="254" spans="1:16" s="9" customFormat="1" ht="15.75">
      <c r="A254" s="58"/>
      <c r="B254" s="7"/>
      <c r="C254" s="7"/>
      <c r="D254" s="7"/>
      <c r="E254" s="7"/>
      <c r="F254" s="7"/>
      <c r="G254" s="26"/>
      <c r="H254" s="2"/>
      <c r="I254" s="2"/>
      <c r="M254" s="2"/>
      <c r="N254" s="2"/>
      <c r="O254" s="2"/>
      <c r="P254" s="2"/>
    </row>
    <row r="255" spans="1:14" s="2" customFormat="1" ht="15.75">
      <c r="A255" s="58"/>
      <c r="B255" s="7"/>
      <c r="C255" s="7"/>
      <c r="D255" s="7"/>
      <c r="E255" s="7"/>
      <c r="F255" s="7"/>
      <c r="G255" s="26"/>
      <c r="M255" s="9"/>
      <c r="N255" s="9"/>
    </row>
    <row r="256" spans="1:7" s="2" customFormat="1" ht="15.75">
      <c r="A256" s="58"/>
      <c r="B256" s="7"/>
      <c r="C256" s="7"/>
      <c r="D256" s="7"/>
      <c r="E256" s="7"/>
      <c r="F256" s="7"/>
      <c r="G256" s="26"/>
    </row>
    <row r="257" spans="1:7" s="2" customFormat="1" ht="15.75">
      <c r="A257" s="58"/>
      <c r="B257" s="7"/>
      <c r="C257" s="7"/>
      <c r="D257" s="7"/>
      <c r="E257" s="7"/>
      <c r="F257" s="7"/>
      <c r="G257" s="26"/>
    </row>
    <row r="258" spans="1:7" s="2" customFormat="1" ht="15.75">
      <c r="A258" s="58"/>
      <c r="B258" s="7"/>
      <c r="C258" s="7"/>
      <c r="D258" s="7"/>
      <c r="E258" s="7"/>
      <c r="F258" s="7"/>
      <c r="G258" s="26"/>
    </row>
    <row r="259" spans="1:7" s="2" customFormat="1" ht="15.75">
      <c r="A259" s="58"/>
      <c r="B259" s="7"/>
      <c r="C259" s="7"/>
      <c r="D259" s="7"/>
      <c r="E259" s="7"/>
      <c r="F259" s="7"/>
      <c r="G259" s="26"/>
    </row>
    <row r="260" spans="1:7" s="2" customFormat="1" ht="15.75">
      <c r="A260" s="58"/>
      <c r="B260" s="7"/>
      <c r="C260" s="7"/>
      <c r="D260" s="7"/>
      <c r="E260" s="7"/>
      <c r="F260" s="7"/>
      <c r="G260" s="26"/>
    </row>
    <row r="261" spans="1:7" s="2" customFormat="1" ht="15.75">
      <c r="A261" s="58"/>
      <c r="B261" s="7"/>
      <c r="C261" s="7"/>
      <c r="D261" s="7"/>
      <c r="E261" s="7"/>
      <c r="F261" s="7"/>
      <c r="G261" s="26"/>
    </row>
    <row r="262" spans="1:7" s="2" customFormat="1" ht="15.75">
      <c r="A262" s="58"/>
      <c r="B262" s="7"/>
      <c r="C262" s="7"/>
      <c r="D262" s="7"/>
      <c r="E262" s="7"/>
      <c r="F262" s="7"/>
      <c r="G262" s="26"/>
    </row>
    <row r="263" spans="1:7" s="2" customFormat="1" ht="15.75">
      <c r="A263" s="58"/>
      <c r="B263" s="7"/>
      <c r="C263" s="7"/>
      <c r="D263" s="7"/>
      <c r="E263" s="7"/>
      <c r="F263" s="7"/>
      <c r="G263" s="26"/>
    </row>
    <row r="264" spans="1:7" s="2" customFormat="1" ht="15.75">
      <c r="A264" s="58"/>
      <c r="B264" s="7"/>
      <c r="C264" s="7"/>
      <c r="D264" s="7"/>
      <c r="E264" s="7"/>
      <c r="F264" s="7"/>
      <c r="G264" s="26"/>
    </row>
    <row r="265" spans="1:7" s="2" customFormat="1" ht="15.75">
      <c r="A265" s="58"/>
      <c r="B265" s="7"/>
      <c r="C265" s="7"/>
      <c r="D265" s="7"/>
      <c r="E265" s="7"/>
      <c r="F265" s="7"/>
      <c r="G265" s="26"/>
    </row>
    <row r="266" spans="1:7" s="2" customFormat="1" ht="15.75">
      <c r="A266" s="58"/>
      <c r="B266" s="7"/>
      <c r="C266" s="7"/>
      <c r="D266" s="7"/>
      <c r="E266" s="7"/>
      <c r="F266" s="7"/>
      <c r="G266" s="26"/>
    </row>
    <row r="267" spans="1:7" s="2" customFormat="1" ht="15.75">
      <c r="A267" s="58"/>
      <c r="B267" s="7"/>
      <c r="C267" s="7"/>
      <c r="D267" s="7"/>
      <c r="E267" s="7"/>
      <c r="F267" s="7"/>
      <c r="G267" s="26"/>
    </row>
    <row r="268" spans="1:7" s="2" customFormat="1" ht="15.75">
      <c r="A268" s="58"/>
      <c r="B268" s="7"/>
      <c r="C268" s="7"/>
      <c r="D268" s="7"/>
      <c r="E268" s="7"/>
      <c r="F268" s="7"/>
      <c r="G268" s="26"/>
    </row>
    <row r="269" spans="1:7" s="2" customFormat="1" ht="15.75">
      <c r="A269" s="58"/>
      <c r="B269" s="7"/>
      <c r="C269" s="7"/>
      <c r="D269" s="7"/>
      <c r="E269" s="7"/>
      <c r="F269" s="7"/>
      <c r="G269" s="26"/>
    </row>
    <row r="270" spans="1:7" s="2" customFormat="1" ht="15.75">
      <c r="A270" s="58"/>
      <c r="B270" s="7"/>
      <c r="C270" s="7"/>
      <c r="D270" s="7"/>
      <c r="E270" s="7"/>
      <c r="F270" s="7"/>
      <c r="G270" s="26"/>
    </row>
    <row r="271" spans="1:7" s="2" customFormat="1" ht="15.75">
      <c r="A271" s="58"/>
      <c r="B271" s="7"/>
      <c r="C271" s="7"/>
      <c r="D271" s="7"/>
      <c r="E271" s="10"/>
      <c r="F271" s="7"/>
      <c r="G271" s="113"/>
    </row>
    <row r="272" spans="1:7" s="2" customFormat="1" ht="15.75">
      <c r="A272" s="58"/>
      <c r="B272" s="7"/>
      <c r="C272" s="7"/>
      <c r="D272" s="7"/>
      <c r="E272" s="10"/>
      <c r="F272" s="7"/>
      <c r="G272" s="113"/>
    </row>
    <row r="273" spans="1:7" s="2" customFormat="1" ht="15.75">
      <c r="A273" s="58"/>
      <c r="B273" s="7"/>
      <c r="C273" s="7"/>
      <c r="D273" s="7"/>
      <c r="E273" s="7"/>
      <c r="F273" s="7"/>
      <c r="G273" s="26"/>
    </row>
    <row r="274" spans="1:7" s="2" customFormat="1" ht="15.75">
      <c r="A274" s="58"/>
      <c r="B274" s="7"/>
      <c r="C274" s="7"/>
      <c r="D274" s="7"/>
      <c r="E274" s="10"/>
      <c r="F274" s="7"/>
      <c r="G274" s="113"/>
    </row>
    <row r="275" spans="1:7" s="2" customFormat="1" ht="15.75">
      <c r="A275" s="58"/>
      <c r="B275" s="7"/>
      <c r="C275" s="7"/>
      <c r="D275" s="7"/>
      <c r="E275" s="10"/>
      <c r="F275" s="7"/>
      <c r="G275" s="113"/>
    </row>
    <row r="276" spans="1:7" s="2" customFormat="1" ht="15.75">
      <c r="A276" s="58"/>
      <c r="B276" s="7"/>
      <c r="C276" s="7"/>
      <c r="D276" s="7"/>
      <c r="E276" s="7"/>
      <c r="F276" s="7"/>
      <c r="G276" s="26"/>
    </row>
    <row r="277" spans="1:7" s="2" customFormat="1" ht="15.75">
      <c r="A277" s="58"/>
      <c r="B277" s="7"/>
      <c r="C277" s="7"/>
      <c r="D277" s="7"/>
      <c r="E277" s="7"/>
      <c r="F277" s="7"/>
      <c r="G277" s="26"/>
    </row>
    <row r="278" spans="1:7" s="2" customFormat="1" ht="15.75">
      <c r="A278" s="58"/>
      <c r="B278" s="7"/>
      <c r="C278" s="7"/>
      <c r="D278" s="7"/>
      <c r="E278" s="7"/>
      <c r="F278" s="7"/>
      <c r="G278" s="26"/>
    </row>
    <row r="279" spans="1:9" s="2" customFormat="1" ht="15.75">
      <c r="A279" s="60"/>
      <c r="B279" s="40"/>
      <c r="C279" s="40"/>
      <c r="D279" s="40"/>
      <c r="E279" s="40"/>
      <c r="F279" s="40"/>
      <c r="G279" s="32"/>
      <c r="H279" s="9"/>
      <c r="I279" s="9"/>
    </row>
    <row r="280" spans="1:7" s="2" customFormat="1" ht="15.75">
      <c r="A280" s="58"/>
      <c r="B280" s="7"/>
      <c r="C280" s="7"/>
      <c r="D280" s="7"/>
      <c r="E280" s="7"/>
      <c r="F280" s="7"/>
      <c r="G280" s="26"/>
    </row>
    <row r="281" spans="1:7" s="2" customFormat="1" ht="15.75">
      <c r="A281" s="58"/>
      <c r="B281" s="7"/>
      <c r="C281" s="7"/>
      <c r="D281" s="7"/>
      <c r="E281" s="7"/>
      <c r="F281" s="7"/>
      <c r="G281" s="26"/>
    </row>
    <row r="282" spans="1:16" s="2" customFormat="1" ht="15.75">
      <c r="A282" s="58"/>
      <c r="B282" s="7"/>
      <c r="C282" s="7"/>
      <c r="D282" s="7"/>
      <c r="E282" s="7"/>
      <c r="F282" s="7"/>
      <c r="G282" s="7"/>
      <c r="O282" s="9"/>
      <c r="P282" s="9"/>
    </row>
    <row r="283" spans="1:7" s="2" customFormat="1" ht="15.75">
      <c r="A283" s="58"/>
      <c r="B283" s="7"/>
      <c r="C283" s="7"/>
      <c r="D283" s="7"/>
      <c r="E283" s="38"/>
      <c r="F283" s="39"/>
      <c r="G283" s="39"/>
    </row>
    <row r="284" spans="1:16" s="9" customFormat="1" ht="15.75">
      <c r="A284" s="58"/>
      <c r="B284" s="7"/>
      <c r="C284" s="7"/>
      <c r="D284" s="7"/>
      <c r="E284" s="39"/>
      <c r="F284" s="39"/>
      <c r="G284" s="39"/>
      <c r="H284" s="2"/>
      <c r="I284" s="2"/>
      <c r="M284" s="2"/>
      <c r="N284" s="2"/>
      <c r="O284" s="2"/>
      <c r="P284" s="2"/>
    </row>
    <row r="285" spans="1:14" s="2" customFormat="1" ht="15.75">
      <c r="A285" s="58"/>
      <c r="B285" s="7"/>
      <c r="C285" s="7"/>
      <c r="D285" s="7"/>
      <c r="E285" s="7"/>
      <c r="F285" s="51"/>
      <c r="G285" s="51"/>
      <c r="M285" s="9"/>
      <c r="N285" s="9"/>
    </row>
    <row r="286" spans="1:7" s="2" customFormat="1" ht="15.75">
      <c r="A286" s="58"/>
      <c r="B286" s="7"/>
      <c r="C286" s="7"/>
      <c r="D286" s="7"/>
      <c r="E286" s="7"/>
      <c r="F286" s="7"/>
      <c r="G286" s="7"/>
    </row>
    <row r="287" spans="1:7" s="2" customFormat="1" ht="15.75">
      <c r="A287" s="58"/>
      <c r="B287" s="7"/>
      <c r="C287" s="7"/>
      <c r="D287" s="7"/>
      <c r="E287" s="7"/>
      <c r="F287" s="7"/>
      <c r="G287" s="7"/>
    </row>
    <row r="288" spans="1:7" s="2" customFormat="1" ht="15.75">
      <c r="A288" s="58"/>
      <c r="B288" s="7"/>
      <c r="C288" s="7"/>
      <c r="D288" s="7"/>
      <c r="E288" s="39"/>
      <c r="F288" s="17"/>
      <c r="G288" s="17"/>
    </row>
    <row r="289" spans="1:7" s="2" customFormat="1" ht="15.75">
      <c r="A289" s="58"/>
      <c r="B289" s="7"/>
      <c r="C289" s="7"/>
      <c r="D289" s="7"/>
      <c r="E289" s="16"/>
      <c r="F289" s="7"/>
      <c r="G289" s="7"/>
    </row>
    <row r="290" spans="1:7" s="2" customFormat="1" ht="15.75">
      <c r="A290" s="58"/>
      <c r="B290" s="7"/>
      <c r="C290" s="7"/>
      <c r="D290" s="7"/>
      <c r="E290" s="7"/>
      <c r="F290" s="7"/>
      <c r="G290" s="7"/>
    </row>
    <row r="291" spans="1:7" s="2" customFormat="1" ht="15.75">
      <c r="A291" s="58"/>
      <c r="B291" s="7"/>
      <c r="C291" s="7"/>
      <c r="D291" s="7"/>
      <c r="E291" s="7"/>
      <c r="F291" s="7"/>
      <c r="G291" s="7"/>
    </row>
    <row r="292" spans="1:7" s="2" customFormat="1" ht="15.75">
      <c r="A292" s="58"/>
      <c r="B292" s="7"/>
      <c r="C292" s="7"/>
      <c r="D292" s="7"/>
      <c r="E292" s="7"/>
      <c r="F292" s="7"/>
      <c r="G292" s="7"/>
    </row>
    <row r="293" spans="1:7" s="2" customFormat="1" ht="15.75">
      <c r="A293" s="58"/>
      <c r="B293" s="7"/>
      <c r="C293" s="7"/>
      <c r="D293" s="7"/>
      <c r="E293" s="7"/>
      <c r="F293" s="7"/>
      <c r="G293" s="7"/>
    </row>
    <row r="294" spans="1:7" s="2" customFormat="1" ht="15.75">
      <c r="A294" s="58"/>
      <c r="B294" s="7"/>
      <c r="C294" s="7"/>
      <c r="D294" s="7"/>
      <c r="E294" s="7"/>
      <c r="F294" s="7"/>
      <c r="G294" s="7"/>
    </row>
    <row r="295" spans="1:7" s="2" customFormat="1" ht="15.75">
      <c r="A295" s="58"/>
      <c r="B295" s="7"/>
      <c r="C295" s="7"/>
      <c r="D295" s="7"/>
      <c r="E295" s="7"/>
      <c r="F295" s="7"/>
      <c r="G295" s="7"/>
    </row>
    <row r="296" spans="1:7" s="2" customFormat="1" ht="15.75">
      <c r="A296" s="58"/>
      <c r="B296" s="7"/>
      <c r="C296" s="7"/>
      <c r="D296" s="7"/>
      <c r="E296" s="7"/>
      <c r="F296" s="7"/>
      <c r="G296" s="7"/>
    </row>
    <row r="297" spans="1:7" s="2" customFormat="1" ht="15.75">
      <c r="A297" s="60"/>
      <c r="B297" s="40"/>
      <c r="C297" s="40"/>
      <c r="D297" s="40"/>
      <c r="E297" s="40"/>
      <c r="F297" s="7"/>
      <c r="G297" s="7"/>
    </row>
    <row r="298" spans="1:7" s="2" customFormat="1" ht="15.75">
      <c r="A298" s="58"/>
      <c r="B298" s="7"/>
      <c r="C298" s="7"/>
      <c r="D298" s="7"/>
      <c r="E298" s="7"/>
      <c r="F298" s="7"/>
      <c r="G298" s="7"/>
    </row>
    <row r="299" spans="1:7" s="2" customFormat="1" ht="15.75">
      <c r="A299" s="58"/>
      <c r="B299" s="7"/>
      <c r="C299" s="7"/>
      <c r="D299" s="7"/>
      <c r="E299" s="7"/>
      <c r="F299" s="7"/>
      <c r="G299" s="7"/>
    </row>
    <row r="300" spans="1:7" s="2" customFormat="1" ht="15.75">
      <c r="A300" s="58"/>
      <c r="B300" s="7"/>
      <c r="C300" s="7"/>
      <c r="D300" s="7"/>
      <c r="E300" s="7"/>
      <c r="F300" s="7"/>
      <c r="G300" s="7"/>
    </row>
    <row r="301" spans="1:7" s="2" customFormat="1" ht="15.75">
      <c r="A301" s="58"/>
      <c r="B301" s="7"/>
      <c r="C301" s="7"/>
      <c r="D301" s="7"/>
      <c r="E301" s="7"/>
      <c r="F301" s="7"/>
      <c r="G301" s="7"/>
    </row>
    <row r="302" spans="1:7" s="2" customFormat="1" ht="15.75">
      <c r="A302" s="58"/>
      <c r="B302" s="7"/>
      <c r="C302" s="7"/>
      <c r="D302" s="7"/>
      <c r="E302" s="7"/>
      <c r="F302" s="7"/>
      <c r="G302" s="7"/>
    </row>
    <row r="303" spans="1:7" s="2" customFormat="1" ht="15.75">
      <c r="A303" s="58"/>
      <c r="B303" s="7"/>
      <c r="C303" s="7"/>
      <c r="D303" s="7"/>
      <c r="E303" s="7"/>
      <c r="F303" s="7"/>
      <c r="G303" s="7"/>
    </row>
    <row r="304" spans="1:7" s="2" customFormat="1" ht="15.75">
      <c r="A304" s="60"/>
      <c r="B304" s="40"/>
      <c r="C304" s="40"/>
      <c r="D304" s="40"/>
      <c r="E304" s="40"/>
      <c r="F304" s="7"/>
      <c r="G304" s="7"/>
    </row>
    <row r="305" spans="1:7" s="2" customFormat="1" ht="15.75">
      <c r="A305" s="58"/>
      <c r="B305" s="7"/>
      <c r="C305" s="7"/>
      <c r="D305" s="7"/>
      <c r="E305" s="7"/>
      <c r="F305" s="7"/>
      <c r="G305" s="7"/>
    </row>
    <row r="306" spans="1:7" s="2" customFormat="1" ht="15.75">
      <c r="A306" s="58"/>
      <c r="B306" s="7"/>
      <c r="C306" s="7"/>
      <c r="D306" s="7"/>
      <c r="E306" s="7"/>
      <c r="F306" s="7"/>
      <c r="G306" s="7"/>
    </row>
    <row r="307" spans="1:7" s="2" customFormat="1" ht="15.75">
      <c r="A307" s="58"/>
      <c r="B307" s="7"/>
      <c r="C307" s="7"/>
      <c r="D307" s="7"/>
      <c r="E307" s="7"/>
      <c r="F307" s="7"/>
      <c r="G307" s="7"/>
    </row>
    <row r="308" spans="1:7" s="2" customFormat="1" ht="15.75">
      <c r="A308" s="58"/>
      <c r="B308" s="7"/>
      <c r="C308" s="7"/>
      <c r="D308" s="7"/>
      <c r="E308" s="7"/>
      <c r="F308" s="7"/>
      <c r="G308" s="7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60"/>
      <c r="B311" s="40"/>
      <c r="C311" s="40"/>
      <c r="D311" s="40"/>
      <c r="E311" s="40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60"/>
      <c r="B316" s="40"/>
      <c r="C316" s="40"/>
      <c r="D316" s="40"/>
      <c r="E316" s="40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7"/>
      <c r="F319" s="7"/>
      <c r="G319" s="26"/>
    </row>
    <row r="320" spans="1:7" s="2" customFormat="1" ht="15.75">
      <c r="A320" s="58"/>
      <c r="B320" s="7"/>
      <c r="C320" s="7"/>
      <c r="D320" s="7"/>
      <c r="E320" s="7"/>
      <c r="F320" s="7"/>
      <c r="G320" s="26"/>
    </row>
    <row r="321" spans="1:7" s="2" customFormat="1" ht="15.75">
      <c r="A321" s="58"/>
      <c r="B321" s="7"/>
      <c r="C321" s="7"/>
      <c r="D321" s="7"/>
      <c r="E321" s="7"/>
      <c r="F321" s="7"/>
      <c r="G321" s="26"/>
    </row>
    <row r="322" spans="1:7" s="2" customFormat="1" ht="15.75">
      <c r="A322" s="58"/>
      <c r="B322" s="7"/>
      <c r="C322" s="7"/>
      <c r="D322" s="7"/>
      <c r="E322" s="7"/>
      <c r="F322" s="7"/>
      <c r="G322" s="26"/>
    </row>
    <row r="323" spans="1:7" s="2" customFormat="1" ht="15.75">
      <c r="A323" s="58"/>
      <c r="B323" s="7"/>
      <c r="C323" s="7"/>
      <c r="D323" s="7"/>
      <c r="E323" s="7"/>
      <c r="F323" s="7"/>
      <c r="G323" s="26"/>
    </row>
    <row r="324" spans="1:7" s="2" customFormat="1" ht="15.75">
      <c r="A324" s="58"/>
      <c r="B324" s="7"/>
      <c r="C324" s="7"/>
      <c r="D324" s="7"/>
      <c r="E324" s="7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58"/>
      <c r="D326" s="58"/>
      <c r="E326" s="7"/>
      <c r="F326" s="7"/>
      <c r="G326" s="25"/>
    </row>
    <row r="327" spans="1:7" s="2" customFormat="1" ht="15.75">
      <c r="A327" s="58"/>
      <c r="B327" s="7"/>
      <c r="C327" s="58"/>
      <c r="D327" s="418"/>
      <c r="E327" s="418"/>
      <c r="F327" s="7"/>
      <c r="G327" s="25"/>
    </row>
    <row r="328" spans="1:7" s="2" customFormat="1" ht="15.75">
      <c r="A328" s="58"/>
      <c r="B328" s="7"/>
      <c r="C328" s="58"/>
      <c r="D328" s="7"/>
      <c r="E328" s="7"/>
      <c r="F328" s="7"/>
      <c r="G328" s="25"/>
    </row>
    <row r="329" spans="1:7" s="2" customFormat="1" ht="15.75">
      <c r="A329" s="58"/>
      <c r="B329" s="7"/>
      <c r="C329" s="58"/>
      <c r="D329" s="7"/>
      <c r="E329" s="7"/>
      <c r="F329" s="7"/>
      <c r="G329" s="25"/>
    </row>
    <row r="330" spans="1:7" s="2" customFormat="1" ht="15.75">
      <c r="A330" s="58"/>
      <c r="B330" s="7"/>
      <c r="C330" s="58"/>
      <c r="D330" s="7"/>
      <c r="E330" s="7"/>
      <c r="F330" s="7"/>
      <c r="G330" s="25"/>
    </row>
    <row r="331" spans="1:7" s="2" customFormat="1" ht="15.75">
      <c r="A331" s="58"/>
      <c r="B331" s="7"/>
      <c r="C331" s="58"/>
      <c r="D331" s="7"/>
      <c r="E331" s="7"/>
      <c r="F331" s="7"/>
      <c r="G331" s="25"/>
    </row>
    <row r="332" spans="1:7" s="2" customFormat="1" ht="15.75">
      <c r="A332" s="58"/>
      <c r="B332" s="7"/>
      <c r="C332" s="58"/>
      <c r="D332" s="7"/>
      <c r="E332" s="7"/>
      <c r="F332" s="7"/>
      <c r="G332" s="25"/>
    </row>
    <row r="333" spans="1:7" s="2" customFormat="1" ht="15.75">
      <c r="A333" s="58"/>
      <c r="B333" s="7"/>
      <c r="C333" s="58"/>
      <c r="D333" s="7"/>
      <c r="E333" s="7"/>
      <c r="F333" s="7"/>
      <c r="G333" s="25"/>
    </row>
    <row r="334" spans="1:7" s="2" customFormat="1" ht="15.75">
      <c r="A334" s="58"/>
      <c r="B334" s="7"/>
      <c r="C334" s="7"/>
      <c r="D334" s="7"/>
      <c r="E334" s="7"/>
      <c r="F334" s="7"/>
      <c r="G334" s="25"/>
    </row>
    <row r="335" spans="1:7" s="2" customFormat="1" ht="15.75">
      <c r="A335" s="58"/>
      <c r="B335" s="7"/>
      <c r="C335" s="7"/>
      <c r="D335" s="7"/>
      <c r="E335" s="114"/>
      <c r="F335" s="114"/>
      <c r="G335" s="26"/>
    </row>
    <row r="336" spans="1:7" s="2" customFormat="1" ht="15.75">
      <c r="A336" s="58"/>
      <c r="B336" s="7"/>
      <c r="C336" s="7"/>
      <c r="D336" s="7"/>
      <c r="E336" s="114"/>
      <c r="F336" s="114"/>
      <c r="G336" s="26"/>
    </row>
    <row r="337" spans="1:7" s="2" customFormat="1" ht="15.75">
      <c r="A337" s="58"/>
      <c r="B337" s="7"/>
      <c r="C337" s="7"/>
      <c r="D337" s="7"/>
      <c r="E337" s="114"/>
      <c r="F337" s="114"/>
      <c r="G337" s="27"/>
    </row>
    <row r="338" spans="1:7" s="2" customFormat="1" ht="15.75">
      <c r="A338" s="58"/>
      <c r="B338" s="7"/>
      <c r="C338" s="7"/>
      <c r="D338" s="7"/>
      <c r="E338" s="114"/>
      <c r="F338" s="114"/>
      <c r="G338" s="27"/>
    </row>
    <row r="339" spans="1:7" s="2" customFormat="1" ht="15.75">
      <c r="A339" s="58"/>
      <c r="B339" s="7"/>
      <c r="C339" s="7"/>
      <c r="D339" s="7"/>
      <c r="E339" s="114"/>
      <c r="F339" s="114"/>
      <c r="G339" s="26"/>
    </row>
    <row r="340" spans="1:7" s="2" customFormat="1" ht="15.75">
      <c r="A340" s="58"/>
      <c r="B340" s="7"/>
      <c r="C340" s="7"/>
      <c r="D340" s="7"/>
      <c r="E340" s="114"/>
      <c r="F340" s="114"/>
      <c r="G340" s="26"/>
    </row>
    <row r="341" spans="1:7" s="2" customFormat="1" ht="15.75">
      <c r="A341" s="58"/>
      <c r="B341" s="7"/>
      <c r="C341" s="7"/>
      <c r="D341" s="7"/>
      <c r="E341" s="114"/>
      <c r="F341" s="114"/>
      <c r="G341" s="26"/>
    </row>
    <row r="342" spans="1:7" s="2" customFormat="1" ht="15.75">
      <c r="A342" s="58"/>
      <c r="B342" s="7"/>
      <c r="C342" s="7"/>
      <c r="D342" s="7"/>
      <c r="E342" s="114"/>
      <c r="F342" s="114"/>
      <c r="G342" s="27"/>
    </row>
    <row r="343" spans="1:7" s="2" customFormat="1" ht="15.75">
      <c r="A343" s="58"/>
      <c r="B343" s="7"/>
      <c r="C343" s="7"/>
      <c r="D343" s="7"/>
      <c r="E343" s="114"/>
      <c r="F343" s="114"/>
      <c r="G343" s="26"/>
    </row>
    <row r="344" spans="1:7" s="2" customFormat="1" ht="15.75">
      <c r="A344" s="58"/>
      <c r="B344" s="7"/>
      <c r="C344" s="7"/>
      <c r="D344" s="7"/>
      <c r="E344" s="114"/>
      <c r="F344" s="114"/>
      <c r="G344" s="26"/>
    </row>
    <row r="345" spans="1:7" s="2" customFormat="1" ht="15.75">
      <c r="A345" s="58"/>
      <c r="B345" s="7"/>
      <c r="C345" s="7"/>
      <c r="D345" s="7"/>
      <c r="E345" s="114"/>
      <c r="F345" s="114"/>
      <c r="G345" s="26"/>
    </row>
    <row r="346" spans="1:7" s="2" customFormat="1" ht="15.75">
      <c r="A346" s="58"/>
      <c r="B346" s="7"/>
      <c r="C346" s="7"/>
      <c r="D346" s="7"/>
      <c r="E346" s="114"/>
      <c r="F346" s="114"/>
      <c r="G346" s="26"/>
    </row>
    <row r="347" spans="1:7" s="2" customFormat="1" ht="15.75">
      <c r="A347" s="58"/>
      <c r="B347" s="7"/>
      <c r="C347" s="7"/>
      <c r="D347" s="7"/>
      <c r="E347" s="114"/>
      <c r="F347" s="114"/>
      <c r="G347" s="26"/>
    </row>
    <row r="348" spans="1:7" s="2" customFormat="1" ht="15.75">
      <c r="A348" s="58"/>
      <c r="B348" s="7"/>
      <c r="C348" s="7"/>
      <c r="D348" s="7"/>
      <c r="E348" s="114"/>
      <c r="F348" s="114"/>
      <c r="G348" s="26"/>
    </row>
    <row r="349" spans="1:7" s="2" customFormat="1" ht="15.75">
      <c r="A349" s="58"/>
      <c r="B349" s="7"/>
      <c r="C349" s="7"/>
      <c r="D349" s="7"/>
      <c r="E349" s="114"/>
      <c r="F349" s="114"/>
      <c r="G349" s="26"/>
    </row>
    <row r="350" spans="1:7" s="2" customFormat="1" ht="15.75">
      <c r="A350" s="58"/>
      <c r="B350" s="7"/>
      <c r="C350" s="7"/>
      <c r="D350" s="7"/>
      <c r="E350" s="114"/>
      <c r="F350" s="114"/>
      <c r="G350" s="26"/>
    </row>
    <row r="351" spans="1:7" s="2" customFormat="1" ht="15.75">
      <c r="A351" s="58"/>
      <c r="B351" s="7"/>
      <c r="C351" s="7"/>
      <c r="D351" s="7"/>
      <c r="E351" s="115"/>
      <c r="F351" s="115"/>
      <c r="G351" s="26"/>
    </row>
    <row r="352" spans="1:7" s="2" customFormat="1" ht="15.75">
      <c r="A352" s="58"/>
      <c r="B352" s="7"/>
      <c r="C352" s="7"/>
      <c r="D352" s="7"/>
      <c r="E352" s="114"/>
      <c r="F352" s="114"/>
      <c r="G352" s="26"/>
    </row>
    <row r="353" spans="1:7" s="2" customFormat="1" ht="15.75">
      <c r="A353" s="58"/>
      <c r="B353" s="7"/>
      <c r="C353" s="7"/>
      <c r="D353" s="7"/>
      <c r="E353" s="114"/>
      <c r="F353" s="114"/>
      <c r="G353" s="27"/>
    </row>
    <row r="354" spans="1:7" s="2" customFormat="1" ht="15.75">
      <c r="A354" s="58"/>
      <c r="B354" s="7"/>
      <c r="C354" s="7"/>
      <c r="D354" s="7"/>
      <c r="E354" s="114"/>
      <c r="F354" s="114"/>
      <c r="G354" s="27"/>
    </row>
    <row r="355" spans="1:7" s="2" customFormat="1" ht="15.75">
      <c r="A355" s="58"/>
      <c r="B355" s="7"/>
      <c r="C355" s="7"/>
      <c r="D355" s="7"/>
      <c r="E355" s="114"/>
      <c r="F355" s="114"/>
      <c r="G355" s="27"/>
    </row>
    <row r="356" spans="1:7" s="2" customFormat="1" ht="15.75">
      <c r="A356" s="58"/>
      <c r="B356" s="7"/>
      <c r="C356" s="7"/>
      <c r="D356" s="7"/>
      <c r="E356" s="114"/>
      <c r="F356" s="114"/>
      <c r="G356" s="27"/>
    </row>
    <row r="357" spans="1:7" s="2" customFormat="1" ht="15.75">
      <c r="A357" s="58"/>
      <c r="B357" s="7"/>
      <c r="C357" s="7"/>
      <c r="D357" s="116"/>
      <c r="E357" s="117"/>
      <c r="F357" s="117"/>
      <c r="G357" s="26"/>
    </row>
    <row r="358" spans="1:7" s="2" customFormat="1" ht="15.75">
      <c r="A358" s="58"/>
      <c r="B358" s="7"/>
      <c r="C358" s="7"/>
      <c r="D358" s="116"/>
      <c r="E358" s="117"/>
      <c r="F358" s="117"/>
      <c r="G358" s="26"/>
    </row>
    <row r="359" spans="1:7" s="2" customFormat="1" ht="15.75">
      <c r="A359" s="58"/>
      <c r="B359" s="7"/>
      <c r="C359" s="7"/>
      <c r="D359" s="116"/>
      <c r="E359" s="7"/>
      <c r="F359" s="7"/>
      <c r="G359" s="27"/>
    </row>
    <row r="360" spans="1:7" s="2" customFormat="1" ht="15.75">
      <c r="A360" s="58"/>
      <c r="B360" s="7"/>
      <c r="C360" s="7"/>
      <c r="D360" s="116"/>
      <c r="E360" s="117"/>
      <c r="F360" s="117"/>
      <c r="G360" s="26"/>
    </row>
    <row r="361" spans="1:7" s="2" customFormat="1" ht="15.75">
      <c r="A361" s="58"/>
      <c r="B361" s="7"/>
      <c r="C361" s="7"/>
      <c r="D361" s="116"/>
      <c r="E361" s="117"/>
      <c r="F361" s="117"/>
      <c r="G361" s="26"/>
    </row>
    <row r="362" spans="1:7" s="2" customFormat="1" ht="15.75">
      <c r="A362" s="58"/>
      <c r="B362" s="7"/>
      <c r="C362" s="7"/>
      <c r="D362" s="116"/>
      <c r="E362" s="117"/>
      <c r="F362" s="117"/>
      <c r="G362" s="26"/>
    </row>
    <row r="363" spans="1:7" s="2" customFormat="1" ht="15.75">
      <c r="A363" s="58"/>
      <c r="B363" s="7"/>
      <c r="C363" s="7"/>
      <c r="D363" s="7"/>
      <c r="E363" s="114"/>
      <c r="F363" s="114"/>
      <c r="G363" s="27"/>
    </row>
    <row r="364" spans="1:7" s="2" customFormat="1" ht="15.75">
      <c r="A364" s="58"/>
      <c r="B364" s="7"/>
      <c r="C364" s="7"/>
      <c r="D364" s="39"/>
      <c r="E364" s="39"/>
      <c r="F364" s="17"/>
      <c r="G364" s="26"/>
    </row>
    <row r="365" spans="1:7" s="2" customFormat="1" ht="15.75">
      <c r="A365" s="58"/>
      <c r="B365" s="7"/>
      <c r="C365" s="7"/>
      <c r="D365" s="39"/>
      <c r="E365" s="39"/>
      <c r="F365" s="17"/>
      <c r="G365" s="26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112"/>
    </row>
    <row r="368" spans="1:7" s="2" customFormat="1" ht="15" customHeight="1">
      <c r="A368" s="58"/>
      <c r="B368" s="7"/>
      <c r="C368" s="7"/>
      <c r="D368" s="7"/>
      <c r="E368" s="7"/>
      <c r="F368" s="7"/>
      <c r="G368" s="112"/>
    </row>
    <row r="369" spans="1:7" s="2" customFormat="1" ht="15.75">
      <c r="A369" s="58"/>
      <c r="B369" s="7"/>
      <c r="C369" s="7"/>
      <c r="D369" s="39"/>
      <c r="E369" s="39"/>
      <c r="F369" s="17"/>
      <c r="G369" s="118"/>
    </row>
    <row r="370" spans="1:7" s="2" customFormat="1" ht="15.75">
      <c r="A370" s="58"/>
      <c r="B370" s="7"/>
      <c r="C370" s="7"/>
      <c r="D370" s="16"/>
      <c r="E370" s="16"/>
      <c r="F370" s="7"/>
      <c r="G370" s="112"/>
    </row>
    <row r="371" spans="1:7" s="2" customFormat="1" ht="15.75">
      <c r="A371" s="58"/>
      <c r="B371" s="7"/>
      <c r="C371" s="7"/>
      <c r="D371" s="7"/>
      <c r="E371" s="7"/>
      <c r="F371" s="7"/>
      <c r="G371" s="112"/>
    </row>
    <row r="372" spans="1:7" s="2" customFormat="1" ht="15.75">
      <c r="A372" s="58"/>
      <c r="B372" s="7"/>
      <c r="C372" s="7"/>
      <c r="D372" s="7"/>
      <c r="E372" s="7"/>
      <c r="F372" s="7"/>
      <c r="G372" s="112"/>
    </row>
    <row r="373" spans="1:7" s="2" customFormat="1" ht="15.75">
      <c r="A373" s="58"/>
      <c r="B373" s="7"/>
      <c r="C373" s="7"/>
      <c r="D373" s="7"/>
      <c r="E373" s="7"/>
      <c r="F373" s="7"/>
      <c r="G373" s="112"/>
    </row>
    <row r="374" spans="1:7" s="2" customFormat="1" ht="15.75">
      <c r="A374" s="58"/>
      <c r="B374" s="7"/>
      <c r="C374" s="7"/>
      <c r="D374" s="7"/>
      <c r="E374" s="7"/>
      <c r="F374" s="7"/>
      <c r="G374" s="26"/>
    </row>
    <row r="375" spans="1:7" s="2" customFormat="1" ht="15.75">
      <c r="A375" s="58"/>
      <c r="B375" s="7"/>
      <c r="C375" s="7"/>
      <c r="D375" s="7"/>
      <c r="E375" s="7"/>
      <c r="F375" s="7"/>
      <c r="G375" s="26"/>
    </row>
    <row r="376" spans="1:7" s="2" customFormat="1" ht="15.75">
      <c r="A376" s="58"/>
      <c r="B376" s="7"/>
      <c r="C376" s="7"/>
      <c r="D376" s="7"/>
      <c r="E376" s="7"/>
      <c r="F376" s="7"/>
      <c r="G376" s="26"/>
    </row>
    <row r="377" spans="1:9" s="2" customFormat="1" ht="15.75">
      <c r="A377" s="58"/>
      <c r="B377" s="119"/>
      <c r="C377" s="40"/>
      <c r="D377" s="40"/>
      <c r="E377" s="40"/>
      <c r="F377" s="40"/>
      <c r="G377" s="28"/>
      <c r="H377" s="12"/>
      <c r="I377" s="12"/>
    </row>
    <row r="378" spans="1:7" s="2" customFormat="1" ht="15.75">
      <c r="A378" s="58"/>
      <c r="B378" s="7"/>
      <c r="C378" s="7"/>
      <c r="D378" s="7"/>
      <c r="E378" s="7"/>
      <c r="F378" s="7"/>
      <c r="G378" s="19"/>
    </row>
    <row r="379" spans="1:7" s="2" customFormat="1" ht="15.75">
      <c r="A379" s="58"/>
      <c r="B379" s="7"/>
      <c r="C379" s="7"/>
      <c r="D379" s="7"/>
      <c r="E379" s="7"/>
      <c r="F379" s="7"/>
      <c r="G379" s="19"/>
    </row>
    <row r="380" spans="1:16" s="2" customFormat="1" ht="15.75">
      <c r="A380" s="58"/>
      <c r="B380" s="7"/>
      <c r="C380" s="7"/>
      <c r="D380" s="7"/>
      <c r="E380" s="7"/>
      <c r="F380" s="7"/>
      <c r="G380" s="19"/>
      <c r="O380" s="12"/>
      <c r="P380" s="12"/>
    </row>
    <row r="381" spans="1:7" s="2" customFormat="1" ht="15.75">
      <c r="A381" s="58"/>
      <c r="B381" s="7"/>
      <c r="C381" s="7"/>
      <c r="D381" s="7"/>
      <c r="E381" s="7"/>
      <c r="F381" s="7"/>
      <c r="G381" s="19"/>
    </row>
    <row r="382" spans="1:16" s="12" customFormat="1" ht="15.75">
      <c r="A382" s="58"/>
      <c r="B382" s="7"/>
      <c r="C382" s="7"/>
      <c r="D382" s="7"/>
      <c r="E382" s="7"/>
      <c r="F382" s="7"/>
      <c r="G382" s="19"/>
      <c r="H382" s="2"/>
      <c r="I382" s="2"/>
      <c r="M382" s="2"/>
      <c r="N382" s="2"/>
      <c r="O382" s="2"/>
      <c r="P382" s="2"/>
    </row>
    <row r="383" spans="1:14" s="2" customFormat="1" ht="15.75">
      <c r="A383" s="58"/>
      <c r="B383" s="7"/>
      <c r="C383" s="7"/>
      <c r="D383" s="7"/>
      <c r="E383" s="7"/>
      <c r="F383" s="7"/>
      <c r="G383" s="19"/>
      <c r="M383" s="12"/>
      <c r="N383" s="12"/>
    </row>
    <row r="384" spans="1:7" s="2" customFormat="1" ht="15.75">
      <c r="A384" s="58"/>
      <c r="B384" s="7"/>
      <c r="C384" s="58"/>
      <c r="D384" s="58"/>
      <c r="E384" s="7"/>
      <c r="F384" s="7"/>
      <c r="G384" s="19"/>
    </row>
    <row r="385" spans="1:7" s="2" customFormat="1" ht="15.75">
      <c r="A385" s="58"/>
      <c r="B385" s="7"/>
      <c r="C385" s="58"/>
      <c r="D385" s="418"/>
      <c r="E385" s="418"/>
      <c r="F385" s="7"/>
      <c r="G385" s="19"/>
    </row>
    <row r="386" spans="1:7" s="2" customFormat="1" ht="15.75">
      <c r="A386" s="58"/>
      <c r="B386" s="7"/>
      <c r="C386" s="7"/>
      <c r="D386" s="7"/>
      <c r="E386" s="7"/>
      <c r="F386" s="7"/>
      <c r="G386" s="19"/>
    </row>
    <row r="387" spans="1:7" s="2" customFormat="1" ht="15.75">
      <c r="A387" s="58"/>
      <c r="B387" s="7"/>
      <c r="C387" s="7"/>
      <c r="D387" s="7"/>
      <c r="E387" s="114"/>
      <c r="F387" s="114"/>
      <c r="G387" s="19"/>
    </row>
    <row r="388" spans="1:7" s="2" customFormat="1" ht="15.75">
      <c r="A388" s="58"/>
      <c r="B388" s="7"/>
      <c r="C388" s="7"/>
      <c r="D388" s="7"/>
      <c r="E388" s="114"/>
      <c r="F388" s="114"/>
      <c r="G388" s="19"/>
    </row>
    <row r="389" spans="1:7" s="2" customFormat="1" ht="15.75">
      <c r="A389" s="58"/>
      <c r="B389" s="7"/>
      <c r="C389" s="7"/>
      <c r="D389" s="7"/>
      <c r="E389" s="114"/>
      <c r="F389" s="114"/>
      <c r="G389" s="19"/>
    </row>
    <row r="390" spans="1:7" s="2" customFormat="1" ht="15.75">
      <c r="A390" s="58"/>
      <c r="B390" s="7"/>
      <c r="C390" s="7"/>
      <c r="D390" s="7"/>
      <c r="E390" s="114"/>
      <c r="F390" s="114"/>
      <c r="G390" s="29"/>
    </row>
    <row r="391" spans="1:7" s="2" customFormat="1" ht="15.75">
      <c r="A391" s="58"/>
      <c r="B391" s="7"/>
      <c r="C391" s="7"/>
      <c r="D391" s="7"/>
      <c r="E391" s="114"/>
      <c r="F391" s="114"/>
      <c r="G391" s="29"/>
    </row>
    <row r="392" spans="1:7" s="2" customFormat="1" ht="15.75">
      <c r="A392" s="58"/>
      <c r="B392" s="7"/>
      <c r="C392" s="7"/>
      <c r="D392" s="7"/>
      <c r="E392" s="114"/>
      <c r="F392" s="114"/>
      <c r="G392" s="29"/>
    </row>
    <row r="393" spans="1:7" s="2" customFormat="1" ht="15.75">
      <c r="A393" s="58"/>
      <c r="B393" s="7"/>
      <c r="C393" s="7"/>
      <c r="D393" s="7"/>
      <c r="E393" s="114"/>
      <c r="F393" s="114"/>
      <c r="G393" s="19"/>
    </row>
    <row r="394" spans="1:7" s="2" customFormat="1" ht="15.75">
      <c r="A394" s="58"/>
      <c r="B394" s="7"/>
      <c r="C394" s="7"/>
      <c r="D394" s="7"/>
      <c r="E394" s="114"/>
      <c r="F394" s="114"/>
      <c r="G394" s="19"/>
    </row>
    <row r="395" spans="1:7" s="2" customFormat="1" ht="15.75">
      <c r="A395" s="58"/>
      <c r="B395" s="7"/>
      <c r="C395" s="7"/>
      <c r="D395" s="7"/>
      <c r="E395" s="114"/>
      <c r="F395" s="114"/>
      <c r="G395" s="19"/>
    </row>
    <row r="396" spans="1:7" s="2" customFormat="1" ht="15.75">
      <c r="A396" s="58"/>
      <c r="B396" s="7"/>
      <c r="C396" s="7"/>
      <c r="D396" s="7"/>
      <c r="E396" s="114"/>
      <c r="F396" s="114"/>
      <c r="G396" s="19"/>
    </row>
    <row r="397" spans="1:7" s="2" customFormat="1" ht="15.75">
      <c r="A397" s="58"/>
      <c r="B397" s="7"/>
      <c r="C397" s="7"/>
      <c r="D397" s="7"/>
      <c r="E397" s="114"/>
      <c r="F397" s="114"/>
      <c r="G397" s="19"/>
    </row>
    <row r="398" spans="1:7" s="2" customFormat="1" ht="15.75">
      <c r="A398" s="58"/>
      <c r="B398" s="7"/>
      <c r="C398" s="7"/>
      <c r="D398" s="7"/>
      <c r="E398" s="114"/>
      <c r="F398" s="114"/>
      <c r="G398" s="29"/>
    </row>
    <row r="399" spans="1:7" s="2" customFormat="1" ht="15.75">
      <c r="A399" s="58"/>
      <c r="B399" s="7"/>
      <c r="C399" s="7"/>
      <c r="D399" s="7"/>
      <c r="E399" s="114"/>
      <c r="F399" s="114"/>
      <c r="G399" s="29"/>
    </row>
    <row r="400" spans="1:7" s="2" customFormat="1" ht="15.75">
      <c r="A400" s="58"/>
      <c r="B400" s="7"/>
      <c r="C400" s="7"/>
      <c r="D400" s="7"/>
      <c r="E400" s="114"/>
      <c r="F400" s="114"/>
      <c r="G400" s="19"/>
    </row>
    <row r="401" spans="1:7" s="2" customFormat="1" ht="15.75">
      <c r="A401" s="58"/>
      <c r="B401" s="7"/>
      <c r="C401" s="7"/>
      <c r="D401" s="7"/>
      <c r="E401" s="114"/>
      <c r="F401" s="114"/>
      <c r="G401" s="19"/>
    </row>
    <row r="402" spans="1:7" s="2" customFormat="1" ht="15.75">
      <c r="A402" s="58"/>
      <c r="B402" s="7"/>
      <c r="C402" s="7"/>
      <c r="D402" s="7"/>
      <c r="E402" s="114"/>
      <c r="F402" s="114"/>
      <c r="G402" s="19"/>
    </row>
    <row r="403" spans="1:7" s="2" customFormat="1" ht="15.75">
      <c r="A403" s="58"/>
      <c r="B403" s="7"/>
      <c r="C403" s="7"/>
      <c r="D403" s="7"/>
      <c r="E403" s="114"/>
      <c r="F403" s="114"/>
      <c r="G403" s="19"/>
    </row>
    <row r="404" spans="1:7" s="2" customFormat="1" ht="15.75">
      <c r="A404" s="58"/>
      <c r="B404" s="7"/>
      <c r="C404" s="7"/>
      <c r="D404" s="7"/>
      <c r="E404" s="114"/>
      <c r="F404" s="114"/>
      <c r="G404" s="19"/>
    </row>
    <row r="405" spans="1:7" s="2" customFormat="1" ht="15.75">
      <c r="A405" s="58"/>
      <c r="B405" s="7"/>
      <c r="C405" s="7"/>
      <c r="D405" s="7"/>
      <c r="E405" s="114"/>
      <c r="F405" s="114"/>
      <c r="G405" s="19"/>
    </row>
    <row r="406" spans="1:7" s="2" customFormat="1" ht="15.75">
      <c r="A406" s="58"/>
      <c r="B406" s="7"/>
      <c r="C406" s="7"/>
      <c r="D406" s="116"/>
      <c r="E406" s="7"/>
      <c r="F406" s="7"/>
      <c r="G406" s="29"/>
    </row>
    <row r="407" spans="1:7" s="2" customFormat="1" ht="15.75">
      <c r="A407" s="58"/>
      <c r="B407" s="7"/>
      <c r="C407" s="7"/>
      <c r="D407" s="116"/>
      <c r="E407" s="117"/>
      <c r="F407" s="117"/>
      <c r="G407" s="19"/>
    </row>
    <row r="408" spans="1:7" s="2" customFormat="1" ht="15.75">
      <c r="A408" s="58"/>
      <c r="B408" s="7"/>
      <c r="C408" s="7"/>
      <c r="D408" s="116"/>
      <c r="E408" s="117"/>
      <c r="F408" s="117"/>
      <c r="G408" s="19"/>
    </row>
    <row r="409" spans="1:7" s="2" customFormat="1" ht="15.75">
      <c r="A409" s="58"/>
      <c r="B409" s="7"/>
      <c r="C409" s="7"/>
      <c r="D409" s="116"/>
      <c r="E409" s="117"/>
      <c r="F409" s="117"/>
      <c r="G409" s="19"/>
    </row>
    <row r="410" spans="1:7" s="2" customFormat="1" ht="15.75">
      <c r="A410" s="58"/>
      <c r="B410" s="7"/>
      <c r="C410" s="7"/>
      <c r="D410" s="7"/>
      <c r="E410" s="114"/>
      <c r="F410" s="114"/>
      <c r="G410" s="19"/>
    </row>
    <row r="411" spans="1:7" s="2" customFormat="1" ht="15.75">
      <c r="A411" s="58"/>
      <c r="B411" s="7"/>
      <c r="C411" s="7"/>
      <c r="D411" s="7"/>
      <c r="E411" s="114"/>
      <c r="F411" s="114"/>
      <c r="G411" s="19"/>
    </row>
    <row r="412" spans="1:9" s="2" customFormat="1" ht="15.75">
      <c r="A412" s="60"/>
      <c r="B412" s="40"/>
      <c r="C412" s="40"/>
      <c r="D412" s="40"/>
      <c r="E412" s="120"/>
      <c r="F412" s="120"/>
      <c r="G412" s="23"/>
      <c r="H412" s="9"/>
      <c r="I412" s="9"/>
    </row>
    <row r="413" spans="1:7" s="2" customFormat="1" ht="15.75">
      <c r="A413" s="58"/>
      <c r="B413" s="7"/>
      <c r="C413" s="7"/>
      <c r="D413" s="7"/>
      <c r="E413" s="114"/>
      <c r="F413" s="114"/>
      <c r="G413" s="25"/>
    </row>
    <row r="414" spans="1:7" s="2" customFormat="1" ht="15.75">
      <c r="A414" s="58"/>
      <c r="B414" s="7"/>
      <c r="C414" s="7"/>
      <c r="D414" s="7"/>
      <c r="E414" s="114"/>
      <c r="F414" s="114"/>
      <c r="G414" s="25"/>
    </row>
    <row r="415" spans="1:16" s="2" customFormat="1" ht="15.75">
      <c r="A415" s="58"/>
      <c r="B415" s="7"/>
      <c r="C415" s="7"/>
      <c r="D415" s="7"/>
      <c r="E415" s="114"/>
      <c r="F415" s="114"/>
      <c r="G415" s="26"/>
      <c r="O415" s="9"/>
      <c r="P415" s="9"/>
    </row>
    <row r="416" spans="1:7" s="2" customFormat="1" ht="15.75">
      <c r="A416" s="58"/>
      <c r="B416" s="7"/>
      <c r="C416" s="7"/>
      <c r="D416" s="7"/>
      <c r="E416" s="114"/>
      <c r="F416" s="114"/>
      <c r="G416" s="26"/>
    </row>
    <row r="417" spans="1:16" s="9" customFormat="1" ht="15.75">
      <c r="A417" s="58"/>
      <c r="B417" s="7"/>
      <c r="C417" s="7"/>
      <c r="D417" s="7"/>
      <c r="E417" s="114"/>
      <c r="F417" s="114"/>
      <c r="G417" s="26"/>
      <c r="H417" s="2"/>
      <c r="I417" s="2"/>
      <c r="M417" s="2"/>
      <c r="N417" s="2"/>
      <c r="O417" s="2"/>
      <c r="P417" s="2"/>
    </row>
    <row r="418" spans="1:14" s="2" customFormat="1" ht="15.75">
      <c r="A418" s="58"/>
      <c r="B418" s="7"/>
      <c r="C418" s="7"/>
      <c r="D418" s="7"/>
      <c r="E418" s="114"/>
      <c r="F418" s="114"/>
      <c r="G418" s="26"/>
      <c r="M418" s="9"/>
      <c r="N418" s="9"/>
    </row>
    <row r="419" spans="1:7" s="2" customFormat="1" ht="15.75">
      <c r="A419" s="58"/>
      <c r="B419" s="7"/>
      <c r="C419" s="7"/>
      <c r="D419" s="7"/>
      <c r="E419" s="114"/>
      <c r="F419" s="114"/>
      <c r="G419" s="25"/>
    </row>
    <row r="420" spans="1:7" s="2" customFormat="1" ht="15.75">
      <c r="A420" s="58"/>
      <c r="B420" s="7"/>
      <c r="C420" s="7"/>
      <c r="D420" s="7"/>
      <c r="E420" s="114"/>
      <c r="F420" s="114"/>
      <c r="G420" s="26"/>
    </row>
    <row r="421" spans="1:7" s="2" customFormat="1" ht="15.75">
      <c r="A421" s="58"/>
      <c r="B421" s="7"/>
      <c r="C421" s="7"/>
      <c r="D421" s="7"/>
      <c r="E421" s="114"/>
      <c r="F421" s="114"/>
      <c r="G421" s="26"/>
    </row>
    <row r="422" spans="1:7" s="2" customFormat="1" ht="15.75">
      <c r="A422" s="58"/>
      <c r="B422" s="7"/>
      <c r="C422" s="7"/>
      <c r="D422" s="7"/>
      <c r="E422" s="114"/>
      <c r="F422" s="114"/>
      <c r="G422" s="26"/>
    </row>
    <row r="423" spans="1:7" s="2" customFormat="1" ht="15.75">
      <c r="A423" s="58"/>
      <c r="B423" s="119"/>
      <c r="C423" s="40"/>
      <c r="D423" s="40"/>
      <c r="E423" s="40"/>
      <c r="F423" s="40"/>
      <c r="G423" s="23"/>
    </row>
    <row r="424" spans="1:9" s="2" customFormat="1" ht="15.75">
      <c r="A424" s="58"/>
      <c r="B424" s="7"/>
      <c r="C424" s="7"/>
      <c r="D424" s="7"/>
      <c r="E424" s="7"/>
      <c r="F424" s="7"/>
      <c r="G424" s="25"/>
      <c r="H424" s="1"/>
      <c r="I424" s="1"/>
    </row>
    <row r="425" spans="1:9" s="2" customFormat="1" ht="15.75">
      <c r="A425" s="58"/>
      <c r="B425" s="7"/>
      <c r="C425" s="7"/>
      <c r="D425" s="16"/>
      <c r="E425" s="16"/>
      <c r="F425" s="7"/>
      <c r="G425" s="26"/>
      <c r="H425" s="1"/>
      <c r="I425" s="1"/>
    </row>
    <row r="426" spans="1:9" s="2" customFormat="1" ht="15.75">
      <c r="A426" s="58"/>
      <c r="B426" s="7"/>
      <c r="C426" s="7"/>
      <c r="D426" s="7"/>
      <c r="E426" s="7"/>
      <c r="F426" s="7"/>
      <c r="G426" s="26"/>
      <c r="H426" s="1"/>
      <c r="I426" s="1"/>
    </row>
    <row r="427" spans="1:16" s="2" customFormat="1" ht="15.75">
      <c r="A427" s="58"/>
      <c r="B427" s="7"/>
      <c r="C427" s="7"/>
      <c r="D427" s="7"/>
      <c r="E427" s="7"/>
      <c r="F427" s="7"/>
      <c r="G427" s="26"/>
      <c r="H427" s="1"/>
      <c r="I427" s="1"/>
      <c r="O427" s="1"/>
      <c r="P427" s="1"/>
    </row>
    <row r="428" spans="1:16" s="2" customFormat="1" ht="15.75">
      <c r="A428" s="58"/>
      <c r="B428" s="7"/>
      <c r="C428" s="7"/>
      <c r="D428" s="7"/>
      <c r="E428" s="7"/>
      <c r="F428" s="7"/>
      <c r="G428" s="31"/>
      <c r="H428" s="1"/>
      <c r="I428" s="1"/>
      <c r="O428" s="1"/>
      <c r="P428" s="1"/>
    </row>
    <row r="429" spans="1:14" ht="15.75">
      <c r="A429" s="58"/>
      <c r="B429" s="7"/>
      <c r="C429" s="7"/>
      <c r="D429" s="7"/>
      <c r="E429" s="7"/>
      <c r="F429" s="7"/>
      <c r="G429" s="31"/>
      <c r="M429" s="2"/>
      <c r="N429" s="2"/>
    </row>
    <row r="430" spans="1:7" ht="15.75">
      <c r="A430" s="58"/>
      <c r="B430" s="7"/>
      <c r="C430" s="7"/>
      <c r="D430" s="7"/>
      <c r="E430" s="7"/>
      <c r="F430" s="7"/>
      <c r="G430" s="26"/>
    </row>
    <row r="431" spans="1:7" ht="15.75">
      <c r="A431" s="58"/>
      <c r="B431" s="7"/>
      <c r="C431" s="7"/>
      <c r="D431" s="7"/>
      <c r="E431" s="7"/>
      <c r="F431" s="7"/>
      <c r="G431" s="26"/>
    </row>
    <row r="432" spans="1:7" ht="15.75">
      <c r="A432" s="58"/>
      <c r="B432" s="7"/>
      <c r="C432" s="7"/>
      <c r="D432" s="7"/>
      <c r="E432" s="7"/>
      <c r="F432" s="7"/>
      <c r="G432" s="26"/>
    </row>
    <row r="433" spans="1:7" ht="15.75">
      <c r="A433" s="58"/>
      <c r="B433" s="7"/>
      <c r="C433" s="7"/>
      <c r="D433" s="7"/>
      <c r="E433" s="7"/>
      <c r="F433" s="7"/>
      <c r="G433" s="26"/>
    </row>
    <row r="434" spans="1:7" ht="15.75">
      <c r="A434" s="58"/>
      <c r="B434" s="119"/>
      <c r="C434" s="40"/>
      <c r="D434" s="40"/>
      <c r="E434" s="40"/>
      <c r="F434" s="40"/>
      <c r="G434" s="23"/>
    </row>
    <row r="435" spans="1:7" ht="15.75">
      <c r="A435" s="58"/>
      <c r="B435" s="119"/>
      <c r="C435" s="7"/>
      <c r="D435" s="7"/>
      <c r="E435" s="114"/>
      <c r="F435" s="7"/>
      <c r="G435" s="25"/>
    </row>
    <row r="436" spans="1:7" ht="15.75">
      <c r="A436" s="58"/>
      <c r="B436" s="119"/>
      <c r="C436" s="7"/>
      <c r="D436" s="7"/>
      <c r="E436" s="114"/>
      <c r="F436" s="7"/>
      <c r="G436" s="26"/>
    </row>
    <row r="437" spans="1:7" ht="15.75">
      <c r="A437" s="58"/>
      <c r="B437" s="119"/>
      <c r="C437" s="7"/>
      <c r="D437" s="7"/>
      <c r="E437" s="114"/>
      <c r="F437" s="7"/>
      <c r="G437" s="26"/>
    </row>
    <row r="438" spans="1:7" ht="15.75">
      <c r="A438" s="58"/>
      <c r="B438" s="7"/>
      <c r="C438" s="7"/>
      <c r="D438" s="7"/>
      <c r="E438" s="7"/>
      <c r="F438" s="7"/>
      <c r="G438" s="25"/>
    </row>
    <row r="439" spans="1:7" ht="15.75">
      <c r="A439" s="58"/>
      <c r="B439" s="7"/>
      <c r="C439" s="7"/>
      <c r="D439" s="7"/>
      <c r="E439" s="7"/>
      <c r="F439" s="7"/>
      <c r="G439" s="25"/>
    </row>
    <row r="440" spans="1:7" ht="15.75">
      <c r="A440" s="58"/>
      <c r="B440" s="7"/>
      <c r="C440" s="7"/>
      <c r="D440" s="7"/>
      <c r="E440" s="7"/>
      <c r="F440" s="7"/>
      <c r="G440" s="26"/>
    </row>
    <row r="441" spans="1:7" ht="15.75">
      <c r="A441" s="58"/>
      <c r="B441" s="7"/>
      <c r="C441" s="7"/>
      <c r="D441" s="7"/>
      <c r="E441" s="116"/>
      <c r="F441" s="116"/>
      <c r="G441" s="31"/>
    </row>
    <row r="442" spans="1:7" ht="15.75">
      <c r="A442" s="58"/>
      <c r="B442" s="7"/>
      <c r="C442" s="7"/>
      <c r="D442" s="7"/>
      <c r="E442" s="7"/>
      <c r="F442" s="7"/>
      <c r="G442" s="26"/>
    </row>
    <row r="443" spans="1:9" ht="15.75">
      <c r="A443" s="60"/>
      <c r="B443" s="40"/>
      <c r="C443" s="40"/>
      <c r="D443" s="40"/>
      <c r="E443" s="40"/>
      <c r="F443" s="40"/>
      <c r="G443" s="32"/>
      <c r="H443" s="9"/>
      <c r="I443" s="9"/>
    </row>
    <row r="444" spans="1:7" ht="15.75">
      <c r="A444" s="58"/>
      <c r="B444" s="7"/>
      <c r="C444" s="39"/>
      <c r="D444" s="39"/>
      <c r="E444" s="39"/>
      <c r="F444" s="17"/>
      <c r="G444" s="26"/>
    </row>
    <row r="445" spans="1:9" ht="15.75">
      <c r="A445" s="58"/>
      <c r="B445" s="7"/>
      <c r="C445" s="7"/>
      <c r="D445" s="7"/>
      <c r="E445" s="7"/>
      <c r="F445" s="7"/>
      <c r="G445" s="25"/>
      <c r="H445" s="2"/>
      <c r="I445" s="2"/>
    </row>
    <row r="446" spans="1:16" ht="15.75">
      <c r="A446" s="58"/>
      <c r="B446" s="7"/>
      <c r="C446" s="7"/>
      <c r="D446" s="7"/>
      <c r="E446" s="114"/>
      <c r="F446" s="114"/>
      <c r="G446" s="22"/>
      <c r="H446" s="2"/>
      <c r="I446" s="2"/>
      <c r="O446" s="9"/>
      <c r="P446" s="9"/>
    </row>
    <row r="447" spans="1:9" ht="15.75">
      <c r="A447" s="58"/>
      <c r="B447" s="7"/>
      <c r="C447" s="7"/>
      <c r="D447" s="7"/>
      <c r="E447" s="114"/>
      <c r="F447" s="114"/>
      <c r="G447" s="26"/>
      <c r="H447" s="2"/>
      <c r="I447" s="2"/>
    </row>
    <row r="448" spans="1:16" s="9" customFormat="1" ht="15.75">
      <c r="A448" s="58"/>
      <c r="B448" s="7"/>
      <c r="C448" s="7"/>
      <c r="D448" s="7"/>
      <c r="E448" s="114"/>
      <c r="F448" s="114"/>
      <c r="G448" s="26"/>
      <c r="H448" s="2"/>
      <c r="I448" s="2"/>
      <c r="M448" s="1"/>
      <c r="N448" s="1"/>
      <c r="O448" s="2"/>
      <c r="P448" s="2"/>
    </row>
    <row r="449" spans="1:16" ht="15.75">
      <c r="A449" s="58"/>
      <c r="B449" s="7"/>
      <c r="C449" s="7"/>
      <c r="D449" s="7"/>
      <c r="E449" s="7"/>
      <c r="F449" s="7"/>
      <c r="G449" s="25"/>
      <c r="H449" s="2"/>
      <c r="I449" s="2"/>
      <c r="M449" s="9"/>
      <c r="N449" s="9"/>
      <c r="O449" s="2"/>
      <c r="P449" s="2"/>
    </row>
    <row r="450" spans="1:14" s="2" customFormat="1" ht="15.75">
      <c r="A450" s="58"/>
      <c r="B450" s="7"/>
      <c r="C450" s="7"/>
      <c r="D450" s="7"/>
      <c r="E450" s="7"/>
      <c r="F450" s="7"/>
      <c r="G450" s="25"/>
      <c r="M450" s="1"/>
      <c r="N450" s="1"/>
    </row>
    <row r="451" spans="1:7" s="2" customFormat="1" ht="15.75">
      <c r="A451" s="58"/>
      <c r="B451" s="7"/>
      <c r="C451" s="7"/>
      <c r="D451" s="7"/>
      <c r="E451" s="7"/>
      <c r="F451" s="7"/>
      <c r="G451" s="25"/>
    </row>
    <row r="452" spans="1:7" s="2" customFormat="1" ht="15.75">
      <c r="A452" s="58"/>
      <c r="B452" s="7"/>
      <c r="C452" s="7"/>
      <c r="D452" s="7"/>
      <c r="E452" s="7"/>
      <c r="F452" s="7"/>
      <c r="G452" s="26"/>
    </row>
    <row r="453" spans="1:7" s="2" customFormat="1" ht="15.75">
      <c r="A453" s="58"/>
      <c r="B453" s="7"/>
      <c r="C453" s="7"/>
      <c r="D453" s="7"/>
      <c r="E453" s="116"/>
      <c r="F453" s="116"/>
      <c r="G453" s="31"/>
    </row>
    <row r="454" spans="1:7" s="2" customFormat="1" ht="15.75">
      <c r="A454" s="58"/>
      <c r="B454" s="7"/>
      <c r="C454" s="7"/>
      <c r="D454" s="7"/>
      <c r="E454" s="116"/>
      <c r="F454" s="116"/>
      <c r="G454" s="31"/>
    </row>
    <row r="455" spans="1:7" s="2" customFormat="1" ht="15.75">
      <c r="A455" s="58"/>
      <c r="B455" s="7"/>
      <c r="C455" s="7"/>
      <c r="D455" s="7"/>
      <c r="E455" s="7"/>
      <c r="F455" s="7"/>
      <c r="G455" s="26"/>
    </row>
    <row r="456" spans="1:7" s="2" customFormat="1" ht="15.75">
      <c r="A456" s="58"/>
      <c r="B456" s="7"/>
      <c r="C456" s="17"/>
      <c r="D456" s="17"/>
      <c r="E456" s="17"/>
      <c r="F456" s="17"/>
      <c r="G456" s="26"/>
    </row>
    <row r="457" spans="1:7" s="2" customFormat="1" ht="15.75">
      <c r="A457" s="58"/>
      <c r="B457" s="119"/>
      <c r="C457" s="40"/>
      <c r="D457" s="40"/>
      <c r="E457" s="40"/>
      <c r="F457" s="40"/>
      <c r="G457" s="23"/>
    </row>
    <row r="458" spans="1:7" s="2" customFormat="1" ht="15.75">
      <c r="A458" s="58"/>
      <c r="B458" s="7"/>
      <c r="C458" s="7"/>
      <c r="D458" s="7"/>
      <c r="E458" s="7"/>
      <c r="F458" s="7"/>
      <c r="G458" s="25"/>
    </row>
    <row r="459" spans="1:7" s="2" customFormat="1" ht="15.75">
      <c r="A459" s="58"/>
      <c r="B459" s="7"/>
      <c r="C459" s="7"/>
      <c r="D459" s="7"/>
      <c r="E459" s="7"/>
      <c r="F459" s="7"/>
      <c r="G459" s="26"/>
    </row>
    <row r="460" spans="1:7" s="2" customFormat="1" ht="15.75">
      <c r="A460" s="58"/>
      <c r="B460" s="7"/>
      <c r="C460" s="7"/>
      <c r="D460" s="16"/>
      <c r="E460" s="16"/>
      <c r="F460" s="7"/>
      <c r="G460" s="26"/>
    </row>
    <row r="461" spans="1:7" s="2" customFormat="1" ht="18" customHeight="1">
      <c r="A461" s="58"/>
      <c r="B461" s="7"/>
      <c r="C461" s="7"/>
      <c r="D461" s="7"/>
      <c r="E461" s="7"/>
      <c r="F461" s="7"/>
      <c r="G461" s="26"/>
    </row>
    <row r="462" spans="1:7" s="2" customFormat="1" ht="15.75">
      <c r="A462" s="58"/>
      <c r="B462" s="7"/>
      <c r="C462" s="7"/>
      <c r="D462" s="7"/>
      <c r="E462" s="7"/>
      <c r="F462" s="7"/>
      <c r="G462" s="26"/>
    </row>
    <row r="463" spans="1:7" s="2" customFormat="1" ht="15.75">
      <c r="A463" s="58"/>
      <c r="B463" s="7"/>
      <c r="C463" s="58"/>
      <c r="D463" s="58"/>
      <c r="E463" s="7"/>
      <c r="F463" s="7"/>
      <c r="G463" s="25"/>
    </row>
    <row r="464" spans="1:7" s="2" customFormat="1" ht="15.75">
      <c r="A464" s="58"/>
      <c r="B464" s="7"/>
      <c r="C464" s="58"/>
      <c r="D464" s="16"/>
      <c r="E464" s="16"/>
      <c r="F464" s="7"/>
      <c r="G464" s="25"/>
    </row>
    <row r="465" spans="1:7" s="2" customFormat="1" ht="15.75">
      <c r="A465" s="58"/>
      <c r="B465" s="7"/>
      <c r="C465" s="7"/>
      <c r="D465" s="7"/>
      <c r="E465" s="7"/>
      <c r="F465" s="7"/>
      <c r="G465" s="25"/>
    </row>
    <row r="466" spans="1:7" s="2" customFormat="1" ht="15.75">
      <c r="A466" s="58"/>
      <c r="B466" s="7"/>
      <c r="C466" s="7"/>
      <c r="D466" s="7"/>
      <c r="E466" s="7"/>
      <c r="F466" s="7"/>
      <c r="G466" s="25"/>
    </row>
    <row r="467" spans="1:7" s="2" customFormat="1" ht="15.75">
      <c r="A467" s="58"/>
      <c r="B467" s="7"/>
      <c r="C467" s="7"/>
      <c r="D467" s="7"/>
      <c r="E467" s="7"/>
      <c r="F467" s="7"/>
      <c r="G467" s="25"/>
    </row>
    <row r="468" spans="1:7" s="2" customFormat="1" ht="15.75">
      <c r="A468" s="58"/>
      <c r="B468" s="7"/>
      <c r="C468" s="7"/>
      <c r="D468" s="7"/>
      <c r="E468" s="117"/>
      <c r="F468" s="117"/>
      <c r="G468" s="26"/>
    </row>
    <row r="469" spans="1:7" s="2" customFormat="1" ht="15.75">
      <c r="A469" s="58"/>
      <c r="B469" s="7"/>
      <c r="C469" s="7"/>
      <c r="D469" s="7"/>
      <c r="E469" s="117"/>
      <c r="F469" s="117"/>
      <c r="G469" s="26"/>
    </row>
    <row r="470" spans="1:7" s="2" customFormat="1" ht="15.75">
      <c r="A470" s="58"/>
      <c r="B470" s="7"/>
      <c r="C470" s="7"/>
      <c r="D470" s="7"/>
      <c r="E470" s="117"/>
      <c r="F470" s="117"/>
      <c r="G470" s="26"/>
    </row>
    <row r="471" spans="1:7" s="2" customFormat="1" ht="15.75">
      <c r="A471" s="58"/>
      <c r="B471" s="7"/>
      <c r="C471" s="7"/>
      <c r="D471" s="7"/>
      <c r="E471" s="117"/>
      <c r="F471" s="117"/>
      <c r="G471" s="26"/>
    </row>
    <row r="472" spans="1:7" s="2" customFormat="1" ht="15.75">
      <c r="A472" s="58"/>
      <c r="B472" s="7"/>
      <c r="C472" s="7"/>
      <c r="D472" s="7"/>
      <c r="E472" s="7"/>
      <c r="F472" s="7"/>
      <c r="G472" s="25"/>
    </row>
    <row r="473" spans="1:7" s="2" customFormat="1" ht="15.75">
      <c r="A473" s="58"/>
      <c r="B473" s="7"/>
      <c r="C473" s="7"/>
      <c r="D473" s="7"/>
      <c r="E473" s="7"/>
      <c r="F473" s="7"/>
      <c r="G473" s="25"/>
    </row>
    <row r="474" spans="1:7" s="2" customFormat="1" ht="15.75">
      <c r="A474" s="58"/>
      <c r="B474" s="7"/>
      <c r="C474" s="7"/>
      <c r="D474" s="7"/>
      <c r="E474" s="117"/>
      <c r="F474" s="117"/>
      <c r="G474" s="26"/>
    </row>
    <row r="475" spans="1:7" s="2" customFormat="1" ht="15.75">
      <c r="A475" s="58"/>
      <c r="B475" s="7"/>
      <c r="C475" s="7"/>
      <c r="D475" s="7"/>
      <c r="E475" s="117"/>
      <c r="F475" s="117"/>
      <c r="G475" s="26"/>
    </row>
    <row r="476" spans="1:7" s="2" customFormat="1" ht="15.75">
      <c r="A476" s="58"/>
      <c r="B476" s="7"/>
      <c r="C476" s="7"/>
      <c r="D476" s="117"/>
      <c r="E476" s="116"/>
      <c r="F476" s="116"/>
      <c r="G476" s="26"/>
    </row>
    <row r="477" spans="1:7" s="2" customFormat="1" ht="15.75">
      <c r="A477" s="58"/>
      <c r="B477" s="7"/>
      <c r="C477" s="7"/>
      <c r="D477" s="117"/>
      <c r="E477" s="116"/>
      <c r="F477" s="116"/>
      <c r="G477" s="26"/>
    </row>
    <row r="478" spans="1:7" s="2" customFormat="1" ht="15.75">
      <c r="A478" s="58"/>
      <c r="B478" s="7"/>
      <c r="C478" s="7"/>
      <c r="D478" s="116"/>
      <c r="E478" s="117"/>
      <c r="F478" s="117"/>
      <c r="G478" s="25"/>
    </row>
    <row r="479" spans="1:7" s="2" customFormat="1" ht="15.75">
      <c r="A479" s="58"/>
      <c r="B479" s="7"/>
      <c r="C479" s="7"/>
      <c r="D479" s="116"/>
      <c r="E479" s="117"/>
      <c r="F479" s="117"/>
      <c r="G479" s="26"/>
    </row>
    <row r="480" spans="1:7" s="2" customFormat="1" ht="15.75">
      <c r="A480" s="58"/>
      <c r="B480" s="7"/>
      <c r="C480" s="7"/>
      <c r="D480" s="116"/>
      <c r="E480" s="117"/>
      <c r="F480" s="117"/>
      <c r="G480" s="26"/>
    </row>
    <row r="481" spans="1:9" s="2" customFormat="1" ht="15.75">
      <c r="A481" s="60"/>
      <c r="B481" s="40"/>
      <c r="C481" s="40"/>
      <c r="D481" s="40"/>
      <c r="E481" s="40"/>
      <c r="F481" s="40"/>
      <c r="G481" s="23"/>
      <c r="H481" s="9"/>
      <c r="I481" s="9"/>
    </row>
    <row r="482" spans="1:7" s="2" customFormat="1" ht="15.75">
      <c r="A482" s="58"/>
      <c r="B482" s="7"/>
      <c r="C482" s="7"/>
      <c r="D482" s="7"/>
      <c r="E482" s="7"/>
      <c r="F482" s="7"/>
      <c r="G482" s="26"/>
    </row>
    <row r="483" spans="1:7" s="2" customFormat="1" ht="15.75">
      <c r="A483" s="58"/>
      <c r="B483" s="7"/>
      <c r="C483" s="7"/>
      <c r="D483" s="7"/>
      <c r="E483" s="7"/>
      <c r="F483" s="7"/>
      <c r="G483" s="26"/>
    </row>
    <row r="484" spans="1:16" s="2" customFormat="1" ht="15.75">
      <c r="A484" s="60"/>
      <c r="B484" s="40"/>
      <c r="C484" s="40"/>
      <c r="D484" s="40"/>
      <c r="E484" s="40"/>
      <c r="F484" s="40"/>
      <c r="G484" s="23"/>
      <c r="H484" s="9"/>
      <c r="I484" s="9"/>
      <c r="O484" s="9"/>
      <c r="P484" s="9"/>
    </row>
    <row r="485" spans="1:7" s="2" customFormat="1" ht="15.75">
      <c r="A485" s="58"/>
      <c r="B485" s="7"/>
      <c r="C485" s="7"/>
      <c r="D485" s="7"/>
      <c r="E485" s="7"/>
      <c r="F485" s="7"/>
      <c r="G485" s="26"/>
    </row>
    <row r="486" spans="1:16" s="9" customFormat="1" ht="15.75">
      <c r="A486" s="58"/>
      <c r="B486" s="7"/>
      <c r="C486" s="7"/>
      <c r="D486" s="7"/>
      <c r="E486" s="7"/>
      <c r="F486" s="7"/>
      <c r="G486" s="26"/>
      <c r="H486" s="2"/>
      <c r="I486" s="2"/>
      <c r="M486" s="2"/>
      <c r="N486" s="2"/>
      <c r="O486" s="2"/>
      <c r="P486" s="2"/>
    </row>
    <row r="487" spans="1:16" s="2" customFormat="1" ht="15.75">
      <c r="A487" s="58"/>
      <c r="B487" s="119"/>
      <c r="C487" s="7"/>
      <c r="D487" s="7"/>
      <c r="E487" s="7"/>
      <c r="F487" s="7"/>
      <c r="G487" s="23"/>
      <c r="M487" s="9"/>
      <c r="N487" s="9"/>
      <c r="O487" s="9"/>
      <c r="P487" s="9"/>
    </row>
    <row r="488" spans="1:7" s="2" customFormat="1" ht="15.75">
      <c r="A488" s="58"/>
      <c r="B488" s="7"/>
      <c r="C488" s="7"/>
      <c r="D488" s="7"/>
      <c r="E488" s="7"/>
      <c r="F488" s="7"/>
      <c r="G488" s="26"/>
    </row>
    <row r="489" spans="1:16" s="9" customFormat="1" ht="15.75">
      <c r="A489" s="58"/>
      <c r="B489" s="7"/>
      <c r="C489" s="7"/>
      <c r="D489" s="7"/>
      <c r="E489" s="7"/>
      <c r="F489" s="7"/>
      <c r="G489" s="26"/>
      <c r="H489" s="2"/>
      <c r="I489" s="2"/>
      <c r="M489" s="2"/>
      <c r="N489" s="2"/>
      <c r="O489" s="2"/>
      <c r="P489" s="2"/>
    </row>
    <row r="490" spans="1:14" s="2" customFormat="1" ht="15.75">
      <c r="A490" s="60"/>
      <c r="B490" s="40"/>
      <c r="C490" s="40"/>
      <c r="D490" s="40"/>
      <c r="E490" s="40"/>
      <c r="F490" s="40"/>
      <c r="G490" s="32"/>
      <c r="H490" s="9"/>
      <c r="I490" s="9"/>
      <c r="M490" s="9"/>
      <c r="N490" s="9"/>
    </row>
    <row r="491" spans="1:7" s="2" customFormat="1" ht="15.75">
      <c r="A491" s="58"/>
      <c r="B491" s="7"/>
      <c r="C491" s="7"/>
      <c r="D491" s="7"/>
      <c r="E491" s="7"/>
      <c r="F491" s="7"/>
      <c r="G491" s="26"/>
    </row>
    <row r="492" spans="1:7" s="2" customFormat="1" ht="15.75">
      <c r="A492" s="58"/>
      <c r="B492" s="7"/>
      <c r="C492" s="7"/>
      <c r="D492" s="7"/>
      <c r="E492" s="7"/>
      <c r="F492" s="7"/>
      <c r="G492" s="26"/>
    </row>
    <row r="493" spans="1:16" s="2" customFormat="1" ht="15.75">
      <c r="A493" s="60"/>
      <c r="B493" s="40"/>
      <c r="C493" s="40"/>
      <c r="D493" s="40"/>
      <c r="E493" s="40"/>
      <c r="F493" s="40"/>
      <c r="G493" s="32"/>
      <c r="H493" s="9"/>
      <c r="I493" s="9"/>
      <c r="O493" s="9"/>
      <c r="P493" s="9"/>
    </row>
    <row r="494" spans="1:7" s="2" customFormat="1" ht="15.75">
      <c r="A494" s="58"/>
      <c r="B494" s="7"/>
      <c r="C494" s="7"/>
      <c r="D494" s="7"/>
      <c r="E494" s="7"/>
      <c r="F494" s="7"/>
      <c r="G494" s="26"/>
    </row>
    <row r="495" spans="1:16" s="9" customFormat="1" ht="23.25" customHeight="1">
      <c r="A495" s="60"/>
      <c r="B495" s="40"/>
      <c r="C495" s="40"/>
      <c r="D495" s="40"/>
      <c r="E495" s="40"/>
      <c r="F495" s="40"/>
      <c r="G495" s="32"/>
      <c r="M495" s="2"/>
      <c r="N495" s="2"/>
      <c r="O495" s="2"/>
      <c r="P495" s="2"/>
    </row>
    <row r="496" spans="1:16" s="2" customFormat="1" ht="15.75">
      <c r="A496" s="58"/>
      <c r="B496" s="7"/>
      <c r="C496" s="7"/>
      <c r="D496" s="7"/>
      <c r="E496" s="7"/>
      <c r="F496" s="7"/>
      <c r="G496" s="26"/>
      <c r="M496" s="9"/>
      <c r="N496" s="9"/>
      <c r="O496" s="9"/>
      <c r="P496" s="9"/>
    </row>
    <row r="497" spans="1:7" s="2" customFormat="1" ht="15.75">
      <c r="A497" s="58"/>
      <c r="B497" s="119"/>
      <c r="C497" s="40"/>
      <c r="D497" s="40"/>
      <c r="E497" s="40"/>
      <c r="F497" s="40"/>
      <c r="G497" s="23"/>
    </row>
    <row r="498" spans="1:14" s="9" customFormat="1" ht="23.25" customHeight="1">
      <c r="A498" s="58"/>
      <c r="B498" s="7"/>
      <c r="C498" s="7"/>
      <c r="D498" s="7"/>
      <c r="E498" s="7"/>
      <c r="F498" s="7"/>
      <c r="G498" s="26"/>
      <c r="H498" s="2"/>
      <c r="I498" s="2"/>
      <c r="M498" s="2"/>
      <c r="N498" s="2"/>
    </row>
    <row r="499" spans="1:14" s="2" customFormat="1" ht="15.75">
      <c r="A499" s="60"/>
      <c r="B499" s="40"/>
      <c r="C499" s="40"/>
      <c r="D499" s="40"/>
      <c r="E499" s="40"/>
      <c r="F499" s="40"/>
      <c r="G499" s="23"/>
      <c r="H499" s="9"/>
      <c r="I499" s="9"/>
      <c r="M499" s="9"/>
      <c r="N499" s="9"/>
    </row>
    <row r="500" spans="1:16" s="9" customFormat="1" ht="27" customHeight="1">
      <c r="A500" s="60"/>
      <c r="B500" s="40"/>
      <c r="C500" s="7"/>
      <c r="D500" s="7"/>
      <c r="E500" s="7"/>
      <c r="F500" s="7"/>
      <c r="G500" s="26"/>
      <c r="M500" s="2"/>
      <c r="N500" s="2"/>
      <c r="O500" s="2"/>
      <c r="P500" s="2"/>
    </row>
    <row r="501" spans="1:14" s="2" customFormat="1" ht="15.75">
      <c r="A501" s="58"/>
      <c r="B501" s="7"/>
      <c r="C501" s="7"/>
      <c r="D501" s="7"/>
      <c r="E501" s="7"/>
      <c r="F501" s="7"/>
      <c r="G501" s="26"/>
      <c r="M501" s="9"/>
      <c r="N501" s="9"/>
    </row>
    <row r="502" spans="1:16" s="2" customFormat="1" ht="30" customHeight="1">
      <c r="A502" s="60"/>
      <c r="B502" s="40"/>
      <c r="C502" s="40"/>
      <c r="D502" s="40"/>
      <c r="E502" s="40"/>
      <c r="F502" s="40"/>
      <c r="G502" s="32"/>
      <c r="H502" s="9"/>
      <c r="I502" s="9"/>
      <c r="O502" s="9"/>
      <c r="P502" s="9"/>
    </row>
    <row r="503" spans="1:16" s="2" customFormat="1" ht="15.75">
      <c r="A503" s="58"/>
      <c r="B503" s="7"/>
      <c r="C503" s="7"/>
      <c r="D503" s="7"/>
      <c r="E503" s="7"/>
      <c r="F503" s="7"/>
      <c r="G503" s="26"/>
      <c r="O503" s="9"/>
      <c r="P503" s="9"/>
    </row>
    <row r="504" spans="1:16" s="9" customFormat="1" ht="30.75" customHeight="1">
      <c r="A504" s="58"/>
      <c r="B504" s="119"/>
      <c r="C504" s="40"/>
      <c r="D504" s="40"/>
      <c r="E504" s="40"/>
      <c r="F504" s="40"/>
      <c r="G504" s="23"/>
      <c r="H504" s="2"/>
      <c r="I504" s="2"/>
      <c r="M504" s="2"/>
      <c r="N504" s="2"/>
      <c r="O504" s="2"/>
      <c r="P504" s="2"/>
    </row>
    <row r="505" spans="1:9" s="9" customFormat="1" ht="15.75">
      <c r="A505" s="58"/>
      <c r="B505" s="7"/>
      <c r="C505" s="7"/>
      <c r="D505" s="7"/>
      <c r="E505" s="7"/>
      <c r="F505" s="7"/>
      <c r="G505" s="25"/>
      <c r="H505" s="2"/>
      <c r="I505" s="2"/>
    </row>
    <row r="506" spans="1:14" s="2" customFormat="1" ht="15.75">
      <c r="A506" s="58"/>
      <c r="B506" s="7"/>
      <c r="C506" s="7"/>
      <c r="D506" s="7"/>
      <c r="E506" s="7"/>
      <c r="F506" s="7"/>
      <c r="G506" s="25"/>
      <c r="M506" s="9"/>
      <c r="N506" s="9"/>
    </row>
    <row r="507" spans="1:16" s="9" customFormat="1" ht="30.75" customHeight="1">
      <c r="A507" s="58"/>
      <c r="B507" s="7"/>
      <c r="C507" s="7"/>
      <c r="D507" s="7"/>
      <c r="E507" s="7"/>
      <c r="F507" s="7"/>
      <c r="G507" s="26"/>
      <c r="H507" s="2"/>
      <c r="I507" s="2"/>
      <c r="M507" s="2"/>
      <c r="N507" s="2"/>
      <c r="O507" s="2"/>
      <c r="P507" s="2"/>
    </row>
    <row r="508" spans="1:14" s="2" customFormat="1" ht="15.75">
      <c r="A508" s="58"/>
      <c r="B508" s="7"/>
      <c r="C508" s="7"/>
      <c r="D508" s="7"/>
      <c r="E508" s="7"/>
      <c r="F508" s="7"/>
      <c r="G508" s="26"/>
      <c r="M508" s="9"/>
      <c r="N508" s="9"/>
    </row>
    <row r="509" spans="1:9" s="2" customFormat="1" ht="30" customHeight="1">
      <c r="A509" s="60"/>
      <c r="B509" s="40"/>
      <c r="C509" s="40"/>
      <c r="D509" s="40"/>
      <c r="E509" s="40"/>
      <c r="F509" s="40"/>
      <c r="G509" s="32"/>
      <c r="H509" s="9"/>
      <c r="I509" s="9"/>
    </row>
    <row r="510" spans="1:7" s="2" customFormat="1" ht="15.75">
      <c r="A510" s="58"/>
      <c r="B510" s="7"/>
      <c r="C510" s="7"/>
      <c r="D510" s="7"/>
      <c r="E510" s="7"/>
      <c r="F510" s="7"/>
      <c r="G510" s="26"/>
    </row>
    <row r="511" spans="1:7" s="2" customFormat="1" ht="15.75">
      <c r="A511" s="58"/>
      <c r="B511" s="7"/>
      <c r="C511" s="7"/>
      <c r="D511" s="7"/>
      <c r="E511" s="7"/>
      <c r="F511" s="7"/>
      <c r="G511" s="26"/>
    </row>
    <row r="512" spans="1:16" s="2" customFormat="1" ht="15.75">
      <c r="A512" s="60"/>
      <c r="B512" s="40"/>
      <c r="C512" s="40"/>
      <c r="D512" s="40"/>
      <c r="E512" s="40"/>
      <c r="F512" s="40"/>
      <c r="G512" s="23"/>
      <c r="H512" s="9"/>
      <c r="I512" s="9"/>
      <c r="O512" s="9"/>
      <c r="P512" s="9"/>
    </row>
    <row r="513" spans="1:7" s="2" customFormat="1" ht="15.75">
      <c r="A513" s="58"/>
      <c r="B513" s="7"/>
      <c r="C513" s="7"/>
      <c r="D513" s="7"/>
      <c r="E513" s="7"/>
      <c r="F513" s="7"/>
      <c r="G513" s="25"/>
    </row>
    <row r="514" spans="1:16" s="9" customFormat="1" ht="29.25" customHeight="1">
      <c r="A514" s="58"/>
      <c r="B514" s="7"/>
      <c r="C514" s="7"/>
      <c r="D514" s="7"/>
      <c r="E514" s="7"/>
      <c r="F514" s="7"/>
      <c r="G514" s="25"/>
      <c r="H514" s="2"/>
      <c r="I514" s="2"/>
      <c r="M514" s="2"/>
      <c r="N514" s="2"/>
      <c r="O514" s="2"/>
      <c r="P514" s="2"/>
    </row>
    <row r="515" spans="1:16" s="2" customFormat="1" ht="15.75">
      <c r="A515" s="58"/>
      <c r="B515" s="7"/>
      <c r="C515" s="7"/>
      <c r="D515" s="7"/>
      <c r="E515" s="7"/>
      <c r="F515" s="7"/>
      <c r="G515" s="26"/>
      <c r="M515" s="9"/>
      <c r="N515" s="9"/>
      <c r="O515" s="9"/>
      <c r="P515" s="9"/>
    </row>
    <row r="516" spans="1:7" s="2" customFormat="1" ht="15.75">
      <c r="A516" s="58"/>
      <c r="B516" s="7"/>
      <c r="C516" s="7"/>
      <c r="D516" s="7"/>
      <c r="E516" s="7"/>
      <c r="F516" s="7"/>
      <c r="G516" s="26"/>
    </row>
    <row r="517" spans="1:16" s="9" customFormat="1" ht="33" customHeight="1">
      <c r="A517" s="58"/>
      <c r="B517" s="7"/>
      <c r="C517" s="7"/>
      <c r="D517" s="7"/>
      <c r="E517" s="7"/>
      <c r="F517" s="7"/>
      <c r="G517" s="26"/>
      <c r="H517" s="2"/>
      <c r="I517" s="2"/>
      <c r="M517" s="2"/>
      <c r="N517" s="2"/>
      <c r="O517" s="2"/>
      <c r="P517" s="2"/>
    </row>
    <row r="518" spans="1:14" s="2" customFormat="1" ht="16.5" customHeight="1">
      <c r="A518" s="58"/>
      <c r="B518" s="7"/>
      <c r="C518" s="7"/>
      <c r="D518" s="7"/>
      <c r="E518" s="7"/>
      <c r="F518" s="7"/>
      <c r="G518" s="25"/>
      <c r="M518" s="9"/>
      <c r="N518" s="9"/>
    </row>
    <row r="519" spans="1:7" s="2" customFormat="1" ht="16.5" customHeight="1">
      <c r="A519" s="58"/>
      <c r="B519" s="7"/>
      <c r="C519" s="7"/>
      <c r="D519" s="7"/>
      <c r="E519" s="7"/>
      <c r="F519" s="7"/>
      <c r="G519" s="26"/>
    </row>
    <row r="520" spans="1:7" s="2" customFormat="1" ht="16.5" customHeight="1">
      <c r="A520" s="58"/>
      <c r="B520" s="7"/>
      <c r="C520" s="7"/>
      <c r="D520" s="7"/>
      <c r="E520" s="7"/>
      <c r="F520" s="7"/>
      <c r="G520" s="26"/>
    </row>
    <row r="521" spans="1:7" s="2" customFormat="1" ht="16.5" customHeight="1">
      <c r="A521" s="58"/>
      <c r="B521" s="7"/>
      <c r="C521" s="7"/>
      <c r="D521" s="7"/>
      <c r="E521" s="7"/>
      <c r="F521" s="7"/>
      <c r="G521" s="26"/>
    </row>
    <row r="522" spans="1:7" s="2" customFormat="1" ht="16.5" customHeight="1">
      <c r="A522" s="58"/>
      <c r="B522" s="7"/>
      <c r="C522" s="7"/>
      <c r="D522" s="7"/>
      <c r="E522" s="7"/>
      <c r="F522" s="7"/>
      <c r="G522" s="26"/>
    </row>
    <row r="523" spans="1:9" s="2" customFormat="1" ht="16.5" customHeight="1">
      <c r="A523" s="60"/>
      <c r="B523" s="40"/>
      <c r="C523" s="40"/>
      <c r="D523" s="40"/>
      <c r="E523" s="40"/>
      <c r="F523" s="40"/>
      <c r="G523" s="23"/>
      <c r="H523" s="9"/>
      <c r="I523" s="9"/>
    </row>
    <row r="524" spans="1:9" s="2" customFormat="1" ht="16.5" customHeight="1">
      <c r="A524" s="60"/>
      <c r="B524" s="40"/>
      <c r="C524" s="7"/>
      <c r="D524" s="7"/>
      <c r="E524" s="114"/>
      <c r="F524" s="114"/>
      <c r="G524" s="25"/>
      <c r="H524" s="9"/>
      <c r="I524" s="9"/>
    </row>
    <row r="525" spans="1:9" s="2" customFormat="1" ht="16.5" customHeight="1">
      <c r="A525" s="60"/>
      <c r="B525" s="40"/>
      <c r="C525" s="7"/>
      <c r="D525" s="7"/>
      <c r="E525" s="58"/>
      <c r="F525" s="58"/>
      <c r="G525" s="25"/>
      <c r="H525" s="9"/>
      <c r="I525" s="9"/>
    </row>
    <row r="526" spans="1:16" s="2" customFormat="1" ht="16.5" customHeight="1">
      <c r="A526" s="60"/>
      <c r="B526" s="40"/>
      <c r="C526" s="7"/>
      <c r="D526" s="7"/>
      <c r="E526" s="58"/>
      <c r="F526" s="58"/>
      <c r="G526" s="25"/>
      <c r="H526" s="9"/>
      <c r="I526" s="9"/>
      <c r="O526" s="9"/>
      <c r="P526" s="9"/>
    </row>
    <row r="527" spans="1:16" s="2" customFormat="1" ht="16.5" customHeight="1">
      <c r="A527" s="58"/>
      <c r="B527" s="7"/>
      <c r="C527" s="418"/>
      <c r="D527" s="418"/>
      <c r="E527" s="418"/>
      <c r="F527" s="7"/>
      <c r="G527" s="26"/>
      <c r="O527" s="9"/>
      <c r="P527" s="9"/>
    </row>
    <row r="528" spans="1:14" s="9" customFormat="1" ht="30.75" customHeight="1">
      <c r="A528" s="58"/>
      <c r="B528" s="7"/>
      <c r="C528" s="7"/>
      <c r="D528" s="417"/>
      <c r="E528" s="417"/>
      <c r="F528" s="17"/>
      <c r="G528" s="26"/>
      <c r="H528" s="2"/>
      <c r="I528" s="2"/>
      <c r="M528" s="2"/>
      <c r="N528" s="2"/>
    </row>
    <row r="529" spans="1:9" s="9" customFormat="1" ht="15.75">
      <c r="A529" s="58"/>
      <c r="B529" s="7"/>
      <c r="C529" s="7"/>
      <c r="D529" s="7"/>
      <c r="E529" s="7"/>
      <c r="F529" s="7"/>
      <c r="G529" s="25"/>
      <c r="H529" s="2"/>
      <c r="I529" s="2"/>
    </row>
    <row r="530" spans="1:16" s="9" customFormat="1" ht="15.75">
      <c r="A530" s="58"/>
      <c r="B530" s="7"/>
      <c r="C530" s="7"/>
      <c r="D530" s="418"/>
      <c r="E530" s="418"/>
      <c r="F530" s="7"/>
      <c r="G530" s="25"/>
      <c r="H530" s="2"/>
      <c r="I530" s="2"/>
      <c r="O530" s="2"/>
      <c r="P530" s="2"/>
    </row>
    <row r="531" spans="1:16" s="9" customFormat="1" ht="15.75">
      <c r="A531" s="58"/>
      <c r="B531" s="7"/>
      <c r="C531" s="7"/>
      <c r="D531" s="7"/>
      <c r="E531" s="7"/>
      <c r="F531" s="7"/>
      <c r="G531" s="25"/>
      <c r="H531" s="2"/>
      <c r="I531" s="2"/>
      <c r="O531" s="2"/>
      <c r="P531" s="2"/>
    </row>
    <row r="532" spans="1:14" s="2" customFormat="1" ht="15.75">
      <c r="A532" s="58"/>
      <c r="B532" s="7"/>
      <c r="C532" s="7"/>
      <c r="D532" s="7"/>
      <c r="E532" s="7"/>
      <c r="F532" s="7"/>
      <c r="G532" s="26"/>
      <c r="M532" s="9"/>
      <c r="N532" s="9"/>
    </row>
    <row r="533" spans="1:7" s="2" customFormat="1" ht="15.75">
      <c r="A533" s="58"/>
      <c r="B533" s="7"/>
      <c r="C533" s="7"/>
      <c r="D533" s="7"/>
      <c r="E533" s="7"/>
      <c r="F533" s="7"/>
      <c r="G533" s="26"/>
    </row>
    <row r="534" spans="1:7" s="2" customFormat="1" ht="18" customHeight="1">
      <c r="A534" s="58"/>
      <c r="B534" s="7"/>
      <c r="C534" s="7"/>
      <c r="D534" s="7"/>
      <c r="E534" s="7"/>
      <c r="F534" s="7"/>
      <c r="G534" s="26"/>
    </row>
    <row r="535" spans="1:7" s="2" customFormat="1" ht="18" customHeight="1">
      <c r="A535" s="58"/>
      <c r="B535" s="7"/>
      <c r="C535" s="7"/>
      <c r="D535" s="7"/>
      <c r="E535" s="7"/>
      <c r="F535" s="7"/>
      <c r="G535" s="26"/>
    </row>
    <row r="536" spans="1:7" s="2" customFormat="1" ht="15.75" customHeight="1">
      <c r="A536" s="58"/>
      <c r="B536" s="7"/>
      <c r="C536" s="7"/>
      <c r="D536" s="7"/>
      <c r="E536" s="7"/>
      <c r="F536" s="7"/>
      <c r="G536" s="26"/>
    </row>
    <row r="537" spans="1:7" s="2" customFormat="1" ht="15.75" customHeight="1">
      <c r="A537" s="58"/>
      <c r="B537" s="7"/>
      <c r="C537" s="7"/>
      <c r="D537" s="7"/>
      <c r="E537" s="7"/>
      <c r="F537" s="7"/>
      <c r="G537" s="26"/>
    </row>
    <row r="538" spans="1:7" s="2" customFormat="1" ht="15.75" customHeight="1">
      <c r="A538" s="58"/>
      <c r="B538" s="7"/>
      <c r="C538" s="7"/>
      <c r="D538" s="7"/>
      <c r="E538" s="7"/>
      <c r="F538" s="7"/>
      <c r="G538" s="25"/>
    </row>
    <row r="539" spans="1:7" s="2" customFormat="1" ht="15.75" customHeight="1">
      <c r="A539" s="58"/>
      <c r="B539" s="7"/>
      <c r="C539" s="7"/>
      <c r="D539" s="7"/>
      <c r="E539" s="7"/>
      <c r="F539" s="7"/>
      <c r="G539" s="25"/>
    </row>
    <row r="540" spans="1:7" s="2" customFormat="1" ht="15.75" customHeight="1">
      <c r="A540" s="58"/>
      <c r="B540" s="7"/>
      <c r="C540" s="7"/>
      <c r="D540" s="7"/>
      <c r="E540" s="7"/>
      <c r="F540" s="7"/>
      <c r="G540" s="26"/>
    </row>
    <row r="541" spans="1:7" s="2" customFormat="1" ht="15.75" customHeight="1">
      <c r="A541" s="58"/>
      <c r="B541" s="7"/>
      <c r="C541" s="7"/>
      <c r="D541" s="7"/>
      <c r="E541" s="7"/>
      <c r="F541" s="7"/>
      <c r="G541" s="26"/>
    </row>
    <row r="542" spans="1:7" s="2" customFormat="1" ht="15.75" customHeight="1">
      <c r="A542" s="58"/>
      <c r="B542" s="7"/>
      <c r="C542" s="7"/>
      <c r="D542" s="116"/>
      <c r="E542" s="117"/>
      <c r="F542" s="117"/>
      <c r="G542" s="25"/>
    </row>
    <row r="543" spans="1:7" s="2" customFormat="1" ht="15.75" customHeight="1">
      <c r="A543" s="58"/>
      <c r="B543" s="7"/>
      <c r="C543" s="7"/>
      <c r="D543" s="116"/>
      <c r="E543" s="117"/>
      <c r="F543" s="117"/>
      <c r="G543" s="26"/>
    </row>
    <row r="544" spans="1:7" s="2" customFormat="1" ht="15.75" customHeight="1">
      <c r="A544" s="58"/>
      <c r="B544" s="7"/>
      <c r="C544" s="7"/>
      <c r="D544" s="7"/>
      <c r="E544" s="7"/>
      <c r="F544" s="7"/>
      <c r="G544" s="26"/>
    </row>
    <row r="545" spans="1:7" s="2" customFormat="1" ht="15.75" customHeight="1">
      <c r="A545" s="58"/>
      <c r="B545" s="7"/>
      <c r="C545" s="7"/>
      <c r="D545" s="7"/>
      <c r="E545" s="7"/>
      <c r="F545" s="7"/>
      <c r="G545" s="26"/>
    </row>
    <row r="546" spans="1:7" s="2" customFormat="1" ht="15.75" customHeight="1">
      <c r="A546" s="60"/>
      <c r="B546" s="40"/>
      <c r="C546" s="40"/>
      <c r="D546" s="40"/>
      <c r="E546" s="40"/>
      <c r="F546" s="40"/>
      <c r="G546" s="23"/>
    </row>
    <row r="547" spans="1:7" s="2" customFormat="1" ht="15.75">
      <c r="A547" s="58"/>
      <c r="B547" s="7"/>
      <c r="C547" s="7"/>
      <c r="D547" s="7"/>
      <c r="E547" s="7"/>
      <c r="F547" s="7"/>
      <c r="G547" s="26"/>
    </row>
    <row r="548" spans="1:7" s="2" customFormat="1" ht="15.75">
      <c r="A548" s="58"/>
      <c r="B548" s="7"/>
      <c r="C548" s="7"/>
      <c r="D548" s="417"/>
      <c r="E548" s="417"/>
      <c r="F548" s="17"/>
      <c r="G548" s="26"/>
    </row>
    <row r="549" spans="1:7" s="2" customFormat="1" ht="15.75" customHeight="1">
      <c r="A549" s="58"/>
      <c r="B549" s="7"/>
      <c r="C549" s="7"/>
      <c r="D549" s="417"/>
      <c r="E549" s="417"/>
      <c r="F549" s="17"/>
      <c r="G549" s="26"/>
    </row>
    <row r="550" spans="1:7" s="2" customFormat="1" ht="16.5" customHeight="1">
      <c r="A550" s="58"/>
      <c r="B550" s="7"/>
      <c r="C550" s="7"/>
      <c r="D550" s="7"/>
      <c r="E550" s="7"/>
      <c r="F550" s="7"/>
      <c r="G550" s="25"/>
    </row>
    <row r="551" spans="1:7" s="2" customFormat="1" ht="16.5" customHeight="1">
      <c r="A551" s="58"/>
      <c r="B551" s="7"/>
      <c r="C551" s="7"/>
      <c r="D551" s="7"/>
      <c r="E551" s="7"/>
      <c r="F551" s="7"/>
      <c r="G551" s="25"/>
    </row>
    <row r="552" spans="1:7" s="2" customFormat="1" ht="16.5" customHeight="1">
      <c r="A552" s="58"/>
      <c r="B552" s="7"/>
      <c r="C552" s="7"/>
      <c r="D552" s="7"/>
      <c r="E552" s="7"/>
      <c r="F552" s="7"/>
      <c r="G552" s="25"/>
    </row>
    <row r="553" spans="1:7" s="2" customFormat="1" ht="30" customHeight="1">
      <c r="A553" s="58"/>
      <c r="B553" s="7"/>
      <c r="C553" s="7"/>
      <c r="D553" s="7"/>
      <c r="E553" s="7"/>
      <c r="F553" s="7"/>
      <c r="G553" s="25"/>
    </row>
    <row r="554" spans="1:7" s="2" customFormat="1" ht="14.25" customHeight="1">
      <c r="A554" s="58"/>
      <c r="B554" s="7"/>
      <c r="C554" s="7"/>
      <c r="D554" s="7"/>
      <c r="E554" s="7"/>
      <c r="F554" s="7"/>
      <c r="G554" s="25"/>
    </row>
    <row r="555" spans="1:7" s="2" customFormat="1" ht="16.5" customHeight="1">
      <c r="A555" s="58"/>
      <c r="B555" s="7"/>
      <c r="C555" s="7"/>
      <c r="D555" s="7"/>
      <c r="E555" s="7"/>
      <c r="F555" s="7"/>
      <c r="G555" s="26"/>
    </row>
    <row r="556" spans="1:7" s="2" customFormat="1" ht="16.5" customHeight="1">
      <c r="A556" s="58"/>
      <c r="B556" s="7"/>
      <c r="C556" s="7"/>
      <c r="D556" s="7"/>
      <c r="E556" s="7"/>
      <c r="F556" s="7"/>
      <c r="G556" s="26"/>
    </row>
    <row r="557" spans="1:7" s="2" customFormat="1" ht="15.75">
      <c r="A557" s="58"/>
      <c r="B557" s="7"/>
      <c r="C557" s="7"/>
      <c r="D557" s="7"/>
      <c r="E557" s="7"/>
      <c r="F557" s="7"/>
      <c r="G557" s="26"/>
    </row>
    <row r="558" spans="1:7" s="2" customFormat="1" ht="15.75">
      <c r="A558" s="58"/>
      <c r="B558" s="40"/>
      <c r="C558" s="40"/>
      <c r="D558" s="40"/>
      <c r="E558" s="40"/>
      <c r="F558" s="40"/>
      <c r="G558" s="32"/>
    </row>
    <row r="559" spans="1:7" s="2" customFormat="1" ht="15.75">
      <c r="A559" s="58"/>
      <c r="B559" s="7"/>
      <c r="C559" s="7"/>
      <c r="D559" s="7"/>
      <c r="E559" s="7"/>
      <c r="F559" s="7"/>
      <c r="G559" s="26"/>
    </row>
    <row r="560" spans="1:7" s="2" customFormat="1" ht="16.5" customHeight="1">
      <c r="A560" s="58"/>
      <c r="B560" s="40"/>
      <c r="C560" s="40"/>
      <c r="D560" s="40"/>
      <c r="E560" s="40"/>
      <c r="F560" s="40"/>
      <c r="G560" s="23"/>
    </row>
    <row r="561" spans="1:7" s="2" customFormat="1" ht="16.5" customHeight="1">
      <c r="A561" s="58"/>
      <c r="B561" s="7"/>
      <c r="C561" s="59"/>
      <c r="D561" s="59"/>
      <c r="E561" s="59"/>
      <c r="F561" s="59"/>
      <c r="G561" s="15"/>
    </row>
    <row r="562" spans="1:9" s="2" customFormat="1" ht="16.5" customHeight="1">
      <c r="A562" s="60"/>
      <c r="B562" s="40"/>
      <c r="C562" s="40"/>
      <c r="D562" s="40"/>
      <c r="E562" s="40"/>
      <c r="F562" s="40"/>
      <c r="G562" s="21"/>
      <c r="H562" s="20"/>
      <c r="I562" s="20"/>
    </row>
    <row r="563" spans="1:9" s="2" customFormat="1" ht="15.75" customHeight="1">
      <c r="A563" s="60"/>
      <c r="B563" s="40"/>
      <c r="C563" s="40"/>
      <c r="D563" s="40"/>
      <c r="E563" s="40"/>
      <c r="F563" s="40"/>
      <c r="G563" s="35"/>
      <c r="H563" s="20"/>
      <c r="I563" s="20"/>
    </row>
    <row r="564" spans="1:9" s="2" customFormat="1" ht="16.5" customHeight="1">
      <c r="A564" s="58"/>
      <c r="B564" s="7"/>
      <c r="C564" s="7"/>
      <c r="D564" s="7"/>
      <c r="E564" s="7"/>
      <c r="F564" s="7"/>
      <c r="G564" s="22"/>
      <c r="H564" s="1"/>
      <c r="I564" s="1"/>
    </row>
    <row r="565" spans="1:16" s="2" customFormat="1" ht="30" customHeight="1">
      <c r="A565" s="5"/>
      <c r="B565" s="6"/>
      <c r="C565" s="6"/>
      <c r="D565" s="6"/>
      <c r="E565" s="6"/>
      <c r="F565" s="6"/>
      <c r="H565" s="1"/>
      <c r="I565" s="1"/>
      <c r="O565" s="20"/>
      <c r="P565" s="20"/>
    </row>
    <row r="566" spans="1:16" s="2" customFormat="1" ht="15.75">
      <c r="A566" s="5"/>
      <c r="B566" s="6"/>
      <c r="C566" s="6"/>
      <c r="D566" s="6"/>
      <c r="E566" s="6"/>
      <c r="F566" s="6"/>
      <c r="H566" s="1"/>
      <c r="I566" s="1"/>
      <c r="O566" s="20"/>
      <c r="P566" s="20"/>
    </row>
    <row r="567" spans="1:16" s="20" customFormat="1" ht="15.75">
      <c r="A567" s="5"/>
      <c r="B567" s="6"/>
      <c r="C567" s="6"/>
      <c r="D567" s="6"/>
      <c r="E567" s="6"/>
      <c r="F567" s="6"/>
      <c r="G567" s="2"/>
      <c r="H567" s="1"/>
      <c r="I567" s="1"/>
      <c r="M567" s="2"/>
      <c r="N567" s="2"/>
      <c r="O567" s="1"/>
      <c r="P567" s="1"/>
    </row>
    <row r="568" spans="1:16" s="20" customFormat="1" ht="15.75">
      <c r="A568" s="5"/>
      <c r="B568" s="6"/>
      <c r="C568" s="6"/>
      <c r="D568" s="6"/>
      <c r="E568" s="6"/>
      <c r="F568" s="6"/>
      <c r="G568" s="2"/>
      <c r="H568" s="1"/>
      <c r="I568" s="1"/>
      <c r="O568" s="1"/>
      <c r="P568" s="1"/>
    </row>
    <row r="569" spans="13:14" ht="15.75">
      <c r="M569" s="20"/>
      <c r="N569" s="20"/>
    </row>
  </sheetData>
  <sheetProtection selectLockedCells="1" selectUnlockedCells="1"/>
  <mergeCells count="19">
    <mergeCell ref="D327:E327"/>
    <mergeCell ref="F1:H1"/>
    <mergeCell ref="H8:H10"/>
    <mergeCell ref="A157:F157"/>
    <mergeCell ref="F8:F10"/>
    <mergeCell ref="A8:E10"/>
    <mergeCell ref="G8:G10"/>
    <mergeCell ref="H2:J2"/>
    <mergeCell ref="A4:J4"/>
    <mergeCell ref="A5:J5"/>
    <mergeCell ref="A6:J6"/>
    <mergeCell ref="D549:E549"/>
    <mergeCell ref="D385:E385"/>
    <mergeCell ref="C527:E527"/>
    <mergeCell ref="D528:E528"/>
    <mergeCell ref="D530:E530"/>
    <mergeCell ref="J8:J10"/>
    <mergeCell ref="I8:I10"/>
    <mergeCell ref="D548:E54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5" r:id="rId1"/>
  <headerFooter alignWithMargins="0">
    <oddFooter>&amp;C&amp;P. oldal, összesen: &amp;N</oddFooter>
  </headerFooter>
  <rowBreaks count="6" manualBreakCount="6">
    <brk id="62" max="9" man="1"/>
    <brk id="113" max="9" man="1"/>
    <brk id="171" max="9" man="1"/>
    <brk id="225" max="8" man="1"/>
    <brk id="393" max="9" man="1"/>
    <brk id="4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89.8515625" style="80" bestFit="1" customWidth="1"/>
    <col min="2" max="5" width="16.8515625" style="80" customWidth="1"/>
    <col min="6" max="16384" width="9.140625" style="80" customWidth="1"/>
  </cols>
  <sheetData>
    <row r="1" spans="2:5" ht="15.75">
      <c r="B1" s="393"/>
      <c r="C1" s="393"/>
      <c r="D1" s="393"/>
      <c r="E1" s="393"/>
    </row>
    <row r="2" spans="1:5" ht="15.75">
      <c r="A2" s="402" t="s">
        <v>422</v>
      </c>
      <c r="B2" s="402"/>
      <c r="C2" s="402"/>
      <c r="D2" s="402"/>
      <c r="E2" s="402"/>
    </row>
    <row r="3" spans="1:5" ht="15.75">
      <c r="A3" s="121"/>
      <c r="B3" s="393"/>
      <c r="C3" s="393"/>
      <c r="D3" s="393"/>
      <c r="E3" s="393"/>
    </row>
    <row r="5" spans="1:5" ht="15.75">
      <c r="A5" s="435" t="s">
        <v>176</v>
      </c>
      <c r="B5" s="435"/>
      <c r="C5" s="435"/>
      <c r="D5" s="435"/>
      <c r="E5" s="435"/>
    </row>
    <row r="6" spans="1:5" ht="15.75">
      <c r="A6" s="435" t="s">
        <v>257</v>
      </c>
      <c r="B6" s="435"/>
      <c r="C6" s="435"/>
      <c r="D6" s="435"/>
      <c r="E6" s="435"/>
    </row>
    <row r="7" spans="1:5" ht="15.75">
      <c r="A7" s="147"/>
      <c r="B7" s="147"/>
      <c r="C7" s="147"/>
      <c r="D7" s="147"/>
      <c r="E7" s="147"/>
    </row>
    <row r="8" spans="1:5" s="81" customFormat="1" ht="29.25" customHeight="1">
      <c r="A8" s="170" t="s">
        <v>258</v>
      </c>
      <c r="B8" s="171" t="s">
        <v>165</v>
      </c>
      <c r="C8" s="171" t="s">
        <v>166</v>
      </c>
      <c r="D8" s="171" t="s">
        <v>189</v>
      </c>
      <c r="E8" s="171" t="s">
        <v>167</v>
      </c>
    </row>
    <row r="9" spans="1:6" ht="15.75">
      <c r="A9" s="5" t="s">
        <v>18</v>
      </c>
      <c r="B9" s="82">
        <f>SUM('5.kiadás'!I11)</f>
        <v>15699958</v>
      </c>
      <c r="C9" s="82">
        <v>0</v>
      </c>
      <c r="D9" s="82">
        <v>0</v>
      </c>
      <c r="E9" s="82">
        <f aca="true" t="shared" si="0" ref="E9:E27">SUM(B9:D9)</f>
        <v>15699958</v>
      </c>
      <c r="F9" s="82"/>
    </row>
    <row r="10" spans="1:6" ht="15.75">
      <c r="A10" s="5" t="s">
        <v>190</v>
      </c>
      <c r="B10" s="82">
        <f>SUM('5.kiadás'!I56)</f>
        <v>1224681</v>
      </c>
      <c r="C10" s="82">
        <v>0</v>
      </c>
      <c r="D10" s="82">
        <v>0</v>
      </c>
      <c r="E10" s="82">
        <f t="shared" si="0"/>
        <v>1224681</v>
      </c>
      <c r="F10" s="82"/>
    </row>
    <row r="11" spans="1:6" ht="15.75">
      <c r="A11" s="5" t="s">
        <v>122</v>
      </c>
      <c r="B11" s="82">
        <f>SUM('5.kiadás'!I63)</f>
        <v>8435855</v>
      </c>
      <c r="C11" s="82">
        <v>0</v>
      </c>
      <c r="D11" s="82">
        <v>0</v>
      </c>
      <c r="E11" s="82">
        <f t="shared" si="0"/>
        <v>8435855</v>
      </c>
      <c r="F11" s="82"/>
    </row>
    <row r="12" spans="1:6" ht="15.75">
      <c r="A12" s="5" t="s">
        <v>185</v>
      </c>
      <c r="B12" s="82">
        <f>SUM('5.kiadás'!I88)</f>
        <v>702034</v>
      </c>
      <c r="C12" s="82">
        <v>0</v>
      </c>
      <c r="D12" s="82">
        <v>0</v>
      </c>
      <c r="E12" s="82">
        <f t="shared" si="0"/>
        <v>702034</v>
      </c>
      <c r="F12" s="82"/>
    </row>
    <row r="13" spans="1:6" ht="15.75">
      <c r="A13" s="5" t="s">
        <v>124</v>
      </c>
      <c r="B13" s="82">
        <f>SUM('5.kiadás'!I96)</f>
        <v>21819</v>
      </c>
      <c r="C13" s="82">
        <v>0</v>
      </c>
      <c r="D13" s="82">
        <v>0</v>
      </c>
      <c r="E13" s="82">
        <f t="shared" si="0"/>
        <v>21819</v>
      </c>
      <c r="F13" s="82"/>
    </row>
    <row r="14" spans="1:6" ht="15.75">
      <c r="A14" s="5" t="s">
        <v>125</v>
      </c>
      <c r="B14" s="82">
        <f>SUM('5.kiadás'!I106)</f>
        <v>4911014</v>
      </c>
      <c r="C14" s="82">
        <v>0</v>
      </c>
      <c r="D14" s="82">
        <v>0</v>
      </c>
      <c r="E14" s="82">
        <f t="shared" si="0"/>
        <v>4911014</v>
      </c>
      <c r="F14" s="82"/>
    </row>
    <row r="15" spans="1:10" ht="15.75">
      <c r="A15" s="5" t="s">
        <v>126</v>
      </c>
      <c r="B15" s="82">
        <f>SUM('5.kiadás'!I114)</f>
        <v>62908</v>
      </c>
      <c r="C15" s="82">
        <v>0</v>
      </c>
      <c r="D15" s="82">
        <v>0</v>
      </c>
      <c r="E15" s="82">
        <f t="shared" si="0"/>
        <v>62908</v>
      </c>
      <c r="F15" s="82"/>
      <c r="J15" s="246"/>
    </row>
    <row r="16" spans="1:6" ht="15.75">
      <c r="A16" s="5" t="s">
        <v>215</v>
      </c>
      <c r="B16" s="82">
        <f>SUM('5.kiadás'!H127)</f>
        <v>149469</v>
      </c>
      <c r="C16" s="82">
        <v>0</v>
      </c>
      <c r="D16" s="82">
        <v>0</v>
      </c>
      <c r="E16" s="82">
        <f t="shared" si="0"/>
        <v>149469</v>
      </c>
      <c r="F16" s="82"/>
    </row>
    <row r="17" spans="1:6" ht="15.75">
      <c r="A17" s="5" t="s">
        <v>128</v>
      </c>
      <c r="B17" s="82">
        <v>0</v>
      </c>
      <c r="C17" s="82">
        <v>0</v>
      </c>
      <c r="D17" s="82">
        <f>SUM('5.kiadás'!I142)</f>
        <v>472000</v>
      </c>
      <c r="E17" s="82">
        <f t="shared" si="0"/>
        <v>472000</v>
      </c>
      <c r="F17" s="82"/>
    </row>
    <row r="18" spans="1:6" ht="15.75">
      <c r="A18" s="5" t="s">
        <v>194</v>
      </c>
      <c r="B18" s="82">
        <f>SUM('5.kiadás'!I154)</f>
        <v>109017</v>
      </c>
      <c r="C18" s="82">
        <v>0</v>
      </c>
      <c r="D18" s="82">
        <v>0</v>
      </c>
      <c r="E18" s="82">
        <f t="shared" si="0"/>
        <v>109017</v>
      </c>
      <c r="F18" s="82"/>
    </row>
    <row r="19" spans="1:6" ht="15.75">
      <c r="A19" s="5" t="s">
        <v>129</v>
      </c>
      <c r="B19" s="82">
        <v>0</v>
      </c>
      <c r="C19" s="82">
        <f>SUM('5.kiadás'!I158)</f>
        <v>1966307</v>
      </c>
      <c r="D19" s="82">
        <v>0</v>
      </c>
      <c r="E19" s="82">
        <f t="shared" si="0"/>
        <v>1966307</v>
      </c>
      <c r="F19" s="82"/>
    </row>
    <row r="20" spans="1:6" ht="15.75">
      <c r="A20" s="5" t="s">
        <v>130</v>
      </c>
      <c r="B20" s="82">
        <v>0</v>
      </c>
      <c r="C20" s="82">
        <f>SUM('5.kiadás'!I173)</f>
        <v>1868976</v>
      </c>
      <c r="D20" s="82">
        <v>0</v>
      </c>
      <c r="E20" s="82">
        <f t="shared" si="0"/>
        <v>1868976</v>
      </c>
      <c r="F20" s="82"/>
    </row>
    <row r="21" spans="1:6" ht="15.75">
      <c r="A21" s="5" t="s">
        <v>146</v>
      </c>
      <c r="B21" s="83">
        <f>SUM('5.kiadás'!I200)</f>
        <v>1082569</v>
      </c>
      <c r="C21" s="83">
        <v>0</v>
      </c>
      <c r="D21" s="83">
        <v>0</v>
      </c>
      <c r="E21" s="83">
        <f t="shared" si="0"/>
        <v>1082569</v>
      </c>
      <c r="F21" s="82"/>
    </row>
    <row r="22" spans="1:6" ht="15.75">
      <c r="A22" s="5" t="s">
        <v>193</v>
      </c>
      <c r="B22" s="83">
        <v>0</v>
      </c>
      <c r="C22" s="83">
        <f>SUM('5.kiadás'!I215)</f>
        <v>50000</v>
      </c>
      <c r="D22" s="83">
        <v>0</v>
      </c>
      <c r="E22" s="83">
        <f t="shared" si="0"/>
        <v>50000</v>
      </c>
      <c r="F22" s="82"/>
    </row>
    <row r="23" spans="1:6" ht="15.75">
      <c r="A23" s="5" t="s">
        <v>187</v>
      </c>
      <c r="B23" s="83">
        <v>0</v>
      </c>
      <c r="C23" s="83">
        <f>SUM('5.kiadás'!I210)</f>
        <v>50000</v>
      </c>
      <c r="D23" s="83">
        <v>0</v>
      </c>
      <c r="E23" s="83">
        <f t="shared" si="0"/>
        <v>50000</v>
      </c>
      <c r="F23" s="82"/>
    </row>
    <row r="24" spans="1:6" ht="15.75">
      <c r="A24" s="141" t="s">
        <v>229</v>
      </c>
      <c r="B24" s="33">
        <v>0</v>
      </c>
      <c r="C24" s="33">
        <v>0</v>
      </c>
      <c r="D24" s="244">
        <f>SUM('5.kiadás'!I149)</f>
        <v>24000</v>
      </c>
      <c r="E24" s="83">
        <f t="shared" si="0"/>
        <v>24000</v>
      </c>
      <c r="F24" s="82"/>
    </row>
    <row r="25" spans="1:9" ht="15.75">
      <c r="A25" s="123" t="s">
        <v>214</v>
      </c>
      <c r="B25" s="83">
        <f>SUM('5.kiadás'!I48)</f>
        <v>762642</v>
      </c>
      <c r="C25" s="83">
        <v>0</v>
      </c>
      <c r="D25" s="83">
        <v>0</v>
      </c>
      <c r="E25" s="83">
        <f t="shared" si="0"/>
        <v>762642</v>
      </c>
      <c r="F25" s="82"/>
      <c r="I25" s="246"/>
    </row>
    <row r="26" spans="1:9" ht="15.75">
      <c r="A26" s="141" t="s">
        <v>273</v>
      </c>
      <c r="B26" s="83">
        <f>SUM('5.kiadás'!I220)</f>
        <v>10536619</v>
      </c>
      <c r="C26" s="83">
        <v>0</v>
      </c>
      <c r="D26" s="83">
        <v>0</v>
      </c>
      <c r="E26" s="83">
        <f t="shared" si="0"/>
        <v>10536619</v>
      </c>
      <c r="F26" s="82"/>
      <c r="I26" s="246"/>
    </row>
    <row r="27" spans="1:9" ht="15.75">
      <c r="A27" s="141" t="s">
        <v>252</v>
      </c>
      <c r="B27" s="83">
        <f>SUM('5.kiadás'!I132)</f>
        <v>462790</v>
      </c>
      <c r="C27" s="83">
        <v>0</v>
      </c>
      <c r="D27" s="83">
        <v>0</v>
      </c>
      <c r="E27" s="83">
        <f t="shared" si="0"/>
        <v>462790</v>
      </c>
      <c r="F27" s="82"/>
      <c r="I27" s="246"/>
    </row>
    <row r="28" spans="1:6" ht="15.75">
      <c r="A28" s="250" t="s">
        <v>168</v>
      </c>
      <c r="B28" s="245">
        <f>SUM(B9:B27)</f>
        <v>44161375</v>
      </c>
      <c r="C28" s="245">
        <f>SUM(C9:C27)</f>
        <v>3935283</v>
      </c>
      <c r="D28" s="245">
        <f>SUM(D9:D27)</f>
        <v>496000</v>
      </c>
      <c r="E28" s="245">
        <f>SUM(E9:E27)</f>
        <v>48592658</v>
      </c>
      <c r="F28" s="84"/>
    </row>
    <row r="30" spans="1:10" s="2" customFormat="1" ht="15.75">
      <c r="A30" s="36"/>
      <c r="B30" s="11"/>
      <c r="C30" s="11"/>
      <c r="D30" s="11"/>
      <c r="E30" s="11"/>
      <c r="F30" s="11"/>
      <c r="G30" s="54"/>
      <c r="H30" s="23"/>
      <c r="I30" s="23"/>
      <c r="J30" s="24"/>
    </row>
    <row r="31" spans="1:10" s="2" customFormat="1" ht="15.75">
      <c r="A31" s="8"/>
      <c r="B31" s="6"/>
      <c r="C31" s="6"/>
      <c r="D31" s="6"/>
      <c r="E31" s="7"/>
      <c r="F31" s="7"/>
      <c r="G31" s="53"/>
      <c r="H31" s="13"/>
      <c r="I31" s="26"/>
      <c r="J31" s="2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9" customFormat="1" ht="15.75">
      <c r="A35" s="8"/>
      <c r="B35" s="4"/>
      <c r="C35" s="4"/>
      <c r="D35" s="4"/>
      <c r="E35" s="4"/>
      <c r="F35" s="4"/>
      <c r="G35" s="54"/>
      <c r="H35" s="32"/>
      <c r="I35" s="32"/>
      <c r="J35" s="34"/>
    </row>
    <row r="36" spans="1:10" s="2" customFormat="1" ht="15.75">
      <c r="A36" s="8"/>
      <c r="B36" s="6"/>
      <c r="C36" s="6"/>
      <c r="D36" s="6"/>
      <c r="E36" s="52"/>
      <c r="F36" s="7"/>
      <c r="G36" s="53"/>
      <c r="H36" s="13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6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4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36"/>
      <c r="B44" s="6"/>
      <c r="C44" s="6"/>
      <c r="D44" s="6"/>
      <c r="E44" s="6"/>
      <c r="F44" s="6"/>
      <c r="G44" s="54"/>
      <c r="H44" s="26"/>
      <c r="I44" s="26"/>
      <c r="J44" s="24"/>
    </row>
    <row r="45" spans="1:10" s="2" customFormat="1" ht="15.75">
      <c r="A45" s="8"/>
      <c r="B45" s="6"/>
      <c r="C45" s="6"/>
      <c r="D45" s="6"/>
      <c r="E45" s="6"/>
      <c r="F45" s="6"/>
      <c r="G45" s="54"/>
      <c r="H45" s="26"/>
      <c r="I45" s="26"/>
      <c r="J45" s="24"/>
    </row>
  </sheetData>
  <sheetProtection/>
  <mergeCells count="5">
    <mergeCell ref="A5:E5"/>
    <mergeCell ref="A6:E6"/>
    <mergeCell ref="A2:E2"/>
    <mergeCell ref="B3:E3"/>
    <mergeCell ref="B1:E1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8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33.140625" style="0" customWidth="1"/>
    <col min="2" max="4" width="17.7109375" style="0" customWidth="1"/>
    <col min="5" max="5" width="18.421875" style="0" customWidth="1"/>
  </cols>
  <sheetData>
    <row r="1" spans="2:5" ht="15.75">
      <c r="B1" s="402" t="s">
        <v>423</v>
      </c>
      <c r="C1" s="402"/>
      <c r="D1" s="402"/>
      <c r="E1" s="402"/>
    </row>
    <row r="2" spans="1:4" ht="15.75">
      <c r="A2" s="285"/>
      <c r="B2" s="285"/>
      <c r="C2" s="285"/>
      <c r="D2" s="285"/>
    </row>
    <row r="3" spans="1:2" ht="30.75" customHeight="1">
      <c r="A3" s="402"/>
      <c r="B3" s="402"/>
    </row>
    <row r="4" spans="1:5" s="329" customFormat="1" ht="27" customHeight="1">
      <c r="A4" s="392" t="s">
        <v>176</v>
      </c>
      <c r="B4" s="392"/>
      <c r="C4" s="392"/>
      <c r="D4" s="392"/>
      <c r="E4" s="392"/>
    </row>
    <row r="5" spans="1:5" s="329" customFormat="1" ht="27" customHeight="1">
      <c r="A5" s="392" t="s">
        <v>294</v>
      </c>
      <c r="B5" s="392"/>
      <c r="C5" s="392"/>
      <c r="D5" s="392"/>
      <c r="E5" s="392"/>
    </row>
    <row r="6" spans="1:5" s="329" customFormat="1" ht="27" customHeight="1">
      <c r="A6" s="436" t="s">
        <v>292</v>
      </c>
      <c r="B6" s="436"/>
      <c r="C6" s="436"/>
      <c r="D6" s="436"/>
      <c r="E6" s="436"/>
    </row>
    <row r="7" spans="1:10" s="329" customFormat="1" ht="27" customHeight="1" thickBot="1">
      <c r="A7" s="298"/>
      <c r="B7" s="298"/>
      <c r="J7" s="330"/>
    </row>
    <row r="8" spans="1:7" s="329" customFormat="1" ht="15.75" customHeight="1">
      <c r="A8" s="437" t="s">
        <v>147</v>
      </c>
      <c r="B8" s="439" t="s">
        <v>209</v>
      </c>
      <c r="C8" s="441" t="s">
        <v>263</v>
      </c>
      <c r="D8" s="443" t="s">
        <v>270</v>
      </c>
      <c r="E8" s="390" t="s">
        <v>277</v>
      </c>
      <c r="G8" s="330"/>
    </row>
    <row r="9" spans="1:5" s="329" customFormat="1" ht="34.5" customHeight="1">
      <c r="A9" s="438"/>
      <c r="B9" s="440"/>
      <c r="C9" s="442"/>
      <c r="D9" s="444"/>
      <c r="E9" s="445"/>
    </row>
    <row r="10" spans="1:5" s="329" customFormat="1" ht="36.75" customHeight="1">
      <c r="A10" s="338" t="s">
        <v>247</v>
      </c>
      <c r="B10" s="337">
        <v>1000000</v>
      </c>
      <c r="C10" s="331">
        <v>1000000</v>
      </c>
      <c r="D10" s="337">
        <v>1000000</v>
      </c>
      <c r="E10" s="321">
        <f>D10/C10*100</f>
        <v>100</v>
      </c>
    </row>
    <row r="11" spans="1:5" s="329" customFormat="1" ht="36.75" customHeight="1">
      <c r="A11" s="332" t="s">
        <v>293</v>
      </c>
      <c r="B11" s="331">
        <v>541000</v>
      </c>
      <c r="C11" s="331">
        <v>541000</v>
      </c>
      <c r="D11" s="331">
        <v>0</v>
      </c>
      <c r="E11" s="321">
        <f>D11/C11*100</f>
        <v>0</v>
      </c>
    </row>
    <row r="12" spans="1:5" s="329" customFormat="1" ht="32.25" customHeight="1" thickBot="1">
      <c r="A12" s="333" t="s">
        <v>153</v>
      </c>
      <c r="B12" s="334">
        <f>SUM(B10:B11)</f>
        <v>1541000</v>
      </c>
      <c r="C12" s="334">
        <f>SUM(C10:C11)</f>
        <v>1541000</v>
      </c>
      <c r="D12" s="334">
        <f>SUM(D10:D11)</f>
        <v>1000000</v>
      </c>
      <c r="E12" s="335">
        <f>D12/C12*100</f>
        <v>64.89292667099285</v>
      </c>
    </row>
    <row r="177" ht="15.75" customHeight="1">
      <c r="B177" s="336"/>
    </row>
    <row r="178" ht="15.75" customHeight="1">
      <c r="B178" s="336"/>
    </row>
  </sheetData>
  <sheetProtection/>
  <mergeCells count="10">
    <mergeCell ref="A4:E4"/>
    <mergeCell ref="A5:E5"/>
    <mergeCell ref="A6:E6"/>
    <mergeCell ref="B1:E1"/>
    <mergeCell ref="A3:B3"/>
    <mergeCell ref="A8:A9"/>
    <mergeCell ref="B8:B9"/>
    <mergeCell ref="C8:C9"/>
    <mergeCell ref="D8:D9"/>
    <mergeCell ref="E8:E9"/>
  </mergeCells>
  <printOptions gridLines="1" headings="1"/>
  <pageMargins left="0.25" right="0.2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1">
      <selection activeCell="B2" sqref="B2:F2"/>
    </sheetView>
  </sheetViews>
  <sheetFormatPr defaultColWidth="10.28125" defaultRowHeight="12.75"/>
  <cols>
    <col min="1" max="1" width="5.421875" style="98" customWidth="1"/>
    <col min="2" max="2" width="56.28125" style="85" customWidth="1"/>
    <col min="3" max="3" width="9.140625" style="98" hidden="1" customWidth="1"/>
    <col min="4" max="4" width="14.7109375" style="98" customWidth="1"/>
    <col min="5" max="5" width="13.421875" style="98" customWidth="1"/>
    <col min="6" max="6" width="14.140625" style="85" customWidth="1"/>
    <col min="7" max="16384" width="10.28125" style="98" customWidth="1"/>
  </cols>
  <sheetData>
    <row r="1" spans="2:6" ht="15.75">
      <c r="B1" s="393"/>
      <c r="C1" s="393"/>
      <c r="D1" s="393"/>
      <c r="E1" s="393"/>
      <c r="F1" s="393"/>
    </row>
    <row r="2" spans="2:6" ht="15.75">
      <c r="B2" s="402" t="s">
        <v>424</v>
      </c>
      <c r="C2" s="402"/>
      <c r="D2" s="402"/>
      <c r="E2" s="402"/>
      <c r="F2" s="402"/>
    </row>
    <row r="3" spans="2:6" s="85" customFormat="1" ht="15.75" customHeight="1">
      <c r="B3" s="121"/>
      <c r="C3" s="121"/>
      <c r="D3" s="121"/>
      <c r="E3" s="121"/>
      <c r="F3" s="121"/>
    </row>
    <row r="4" spans="2:6" s="85" customFormat="1" ht="15.75">
      <c r="B4" s="451" t="s">
        <v>176</v>
      </c>
      <c r="C4" s="451"/>
      <c r="D4" s="451"/>
      <c r="E4" s="451"/>
      <c r="F4" s="451"/>
    </row>
    <row r="5" spans="2:6" s="85" customFormat="1" ht="15.75">
      <c r="B5" s="452" t="s">
        <v>169</v>
      </c>
      <c r="C5" s="452"/>
      <c r="D5" s="452"/>
      <c r="E5" s="452"/>
      <c r="F5" s="452"/>
    </row>
    <row r="6" spans="2:6" s="85" customFormat="1" ht="15.75">
      <c r="B6" s="451" t="s">
        <v>234</v>
      </c>
      <c r="C6" s="451"/>
      <c r="D6" s="451"/>
      <c r="E6" s="451"/>
      <c r="F6" s="453"/>
    </row>
    <row r="7" s="85" customFormat="1" ht="16.5" thickBot="1"/>
    <row r="8" spans="1:6" s="85" customFormat="1" ht="15.75" customHeight="1">
      <c r="A8" s="203"/>
      <c r="B8" s="204"/>
      <c r="C8" s="204"/>
      <c r="D8" s="446" t="s">
        <v>235</v>
      </c>
      <c r="E8" s="446" t="s">
        <v>261</v>
      </c>
      <c r="F8" s="454" t="s">
        <v>291</v>
      </c>
    </row>
    <row r="9" spans="1:6" s="85" customFormat="1" ht="31.5" customHeight="1">
      <c r="A9" s="205"/>
      <c r="B9" s="86" t="s">
        <v>147</v>
      </c>
      <c r="C9" s="87"/>
      <c r="D9" s="448"/>
      <c r="E9" s="447"/>
      <c r="F9" s="455"/>
    </row>
    <row r="10" spans="1:12" s="91" customFormat="1" ht="15.75">
      <c r="A10" s="175" t="s">
        <v>74</v>
      </c>
      <c r="B10" s="107" t="s">
        <v>75</v>
      </c>
      <c r="C10" s="90"/>
      <c r="D10" s="239">
        <v>20474164</v>
      </c>
      <c r="E10" s="247">
        <v>16763398</v>
      </c>
      <c r="F10" s="206">
        <f>SUM('1. mérleg'!E10)</f>
        <v>14936709</v>
      </c>
      <c r="L10" s="174"/>
    </row>
    <row r="11" spans="1:6" s="91" customFormat="1" ht="15.75">
      <c r="A11" s="175" t="s">
        <v>84</v>
      </c>
      <c r="B11" s="107" t="s">
        <v>83</v>
      </c>
      <c r="C11" s="90"/>
      <c r="D11" s="248">
        <v>10473928</v>
      </c>
      <c r="E11" s="247">
        <v>12752687</v>
      </c>
      <c r="F11" s="207">
        <f>SUM('1. mérleg'!E11)</f>
        <v>15974285</v>
      </c>
    </row>
    <row r="12" spans="1:6" s="91" customFormat="1" ht="15.75">
      <c r="A12" s="175" t="s">
        <v>98</v>
      </c>
      <c r="B12" s="107" t="s">
        <v>99</v>
      </c>
      <c r="C12" s="90"/>
      <c r="D12" s="248">
        <v>2790321</v>
      </c>
      <c r="E12" s="247">
        <v>2874914</v>
      </c>
      <c r="F12" s="207">
        <f>SUM('1. mérleg'!E12)</f>
        <v>4262807</v>
      </c>
    </row>
    <row r="13" spans="1:6" s="91" customFormat="1" ht="15.75">
      <c r="A13" s="175" t="s">
        <v>108</v>
      </c>
      <c r="B13" s="108" t="s">
        <v>109</v>
      </c>
      <c r="C13" s="90"/>
      <c r="D13" s="248">
        <v>216614</v>
      </c>
      <c r="E13" s="247">
        <v>52598</v>
      </c>
      <c r="F13" s="207">
        <f>SUM('1. mérleg'!E13)</f>
        <v>733100</v>
      </c>
    </row>
    <row r="14" spans="1:8" s="91" customFormat="1" ht="15.75">
      <c r="A14" s="208"/>
      <c r="B14" s="88"/>
      <c r="C14" s="89"/>
      <c r="D14" s="248"/>
      <c r="E14" s="247"/>
      <c r="F14" s="207"/>
      <c r="H14" s="174"/>
    </row>
    <row r="15" spans="1:6" s="91" customFormat="1" ht="15.75">
      <c r="A15" s="209"/>
      <c r="B15" s="92" t="s">
        <v>170</v>
      </c>
      <c r="C15" s="93">
        <f>SUM(C10:C14)</f>
        <v>0</v>
      </c>
      <c r="D15" s="172">
        <f>SUM(D10:D14)</f>
        <v>33955027</v>
      </c>
      <c r="E15" s="172">
        <f>SUM(E10:E14)</f>
        <v>32443597</v>
      </c>
      <c r="F15" s="210">
        <f>SUM(F10:F14)</f>
        <v>35906901</v>
      </c>
    </row>
    <row r="16" spans="1:6" s="91" customFormat="1" ht="15.75">
      <c r="A16" s="208"/>
      <c r="B16" s="94"/>
      <c r="C16" s="96"/>
      <c r="D16" s="239"/>
      <c r="F16" s="211"/>
    </row>
    <row r="17" spans="1:6" s="91" customFormat="1" ht="15.75">
      <c r="A17" s="175" t="s">
        <v>19</v>
      </c>
      <c r="B17" s="110" t="s">
        <v>152</v>
      </c>
      <c r="C17" s="90"/>
      <c r="D17" s="248">
        <v>10630253</v>
      </c>
      <c r="E17" s="247">
        <v>13200890</v>
      </c>
      <c r="F17" s="207">
        <f>SUM('1. mérleg'!E23)</f>
        <v>12223418</v>
      </c>
    </row>
    <row r="18" spans="1:9" s="91" customFormat="1" ht="15.75">
      <c r="A18" s="175" t="s">
        <v>26</v>
      </c>
      <c r="B18" s="75" t="s">
        <v>155</v>
      </c>
      <c r="C18" s="90"/>
      <c r="D18" s="248">
        <v>2877696</v>
      </c>
      <c r="E18" s="247">
        <v>2730338</v>
      </c>
      <c r="F18" s="207">
        <f>SUM('1. mérleg'!E24)</f>
        <v>2270276</v>
      </c>
      <c r="I18" s="174"/>
    </row>
    <row r="19" spans="1:6" s="91" customFormat="1" ht="15.75">
      <c r="A19" s="175" t="s">
        <v>28</v>
      </c>
      <c r="B19" s="107" t="s">
        <v>29</v>
      </c>
      <c r="C19" s="90"/>
      <c r="D19" s="248">
        <v>11078584</v>
      </c>
      <c r="E19" s="247">
        <v>12947171</v>
      </c>
      <c r="F19" s="207">
        <f>SUM('1. mérleg'!E25)</f>
        <v>13994138</v>
      </c>
    </row>
    <row r="20" spans="1:10" s="91" customFormat="1" ht="15.75">
      <c r="A20" s="175" t="s">
        <v>54</v>
      </c>
      <c r="B20" s="110" t="s">
        <v>156</v>
      </c>
      <c r="C20" s="90"/>
      <c r="D20" s="248">
        <v>662673</v>
      </c>
      <c r="E20" s="247">
        <v>467405</v>
      </c>
      <c r="F20" s="207">
        <f>SUM('1. mérleg'!E26)</f>
        <v>486000</v>
      </c>
      <c r="J20" s="174"/>
    </row>
    <row r="21" spans="1:6" s="91" customFormat="1" ht="15.75">
      <c r="A21" s="175" t="s">
        <v>60</v>
      </c>
      <c r="B21" s="110" t="s">
        <v>61</v>
      </c>
      <c r="C21" s="90"/>
      <c r="D21" s="248">
        <v>6201861</v>
      </c>
      <c r="E21" s="247">
        <v>7758185</v>
      </c>
      <c r="F21" s="207">
        <f>SUM('1. mérleg'!E27)</f>
        <v>7421826</v>
      </c>
    </row>
    <row r="22" spans="1:6" s="91" customFormat="1" ht="15.75">
      <c r="A22" s="208"/>
      <c r="B22" s="88"/>
      <c r="C22" s="90"/>
      <c r="D22" s="248"/>
      <c r="E22" s="247"/>
      <c r="F22" s="207"/>
    </row>
    <row r="23" spans="1:6" s="91" customFormat="1" ht="15.75">
      <c r="A23" s="209"/>
      <c r="B23" s="92" t="s">
        <v>171</v>
      </c>
      <c r="C23" s="97">
        <f>SUM(C17:C22)</f>
        <v>0</v>
      </c>
      <c r="D23" s="173">
        <f>SUM(D17:D22)</f>
        <v>31451067</v>
      </c>
      <c r="E23" s="173">
        <f>SUM(E17:E22)</f>
        <v>37103989</v>
      </c>
      <c r="F23" s="212">
        <f>SUM(F17:F22)</f>
        <v>36395658</v>
      </c>
    </row>
    <row r="24" spans="1:6" s="91" customFormat="1" ht="15.75">
      <c r="A24" s="208"/>
      <c r="B24" s="94"/>
      <c r="C24" s="95"/>
      <c r="D24" s="241"/>
      <c r="F24" s="213"/>
    </row>
    <row r="25" spans="1:6" s="91" customFormat="1" ht="15.75">
      <c r="A25" s="208"/>
      <c r="B25" s="254"/>
      <c r="C25" s="95"/>
      <c r="D25" s="255"/>
      <c r="F25" s="213"/>
    </row>
    <row r="26" spans="1:6" s="100" customFormat="1" ht="15.75">
      <c r="A26" s="175" t="s">
        <v>113</v>
      </c>
      <c r="B26" s="182" t="s">
        <v>114</v>
      </c>
      <c r="C26" s="105"/>
      <c r="D26" s="256">
        <v>9816988</v>
      </c>
      <c r="E26" s="247">
        <v>11073402</v>
      </c>
      <c r="F26" s="214">
        <f>SUM('1. mérleg'!E20)</f>
        <v>16119193</v>
      </c>
    </row>
    <row r="27" spans="1:6" ht="15.75">
      <c r="A27" s="176"/>
      <c r="B27" s="182"/>
      <c r="C27" s="99"/>
      <c r="D27" s="257"/>
      <c r="F27" s="211"/>
    </row>
    <row r="28" spans="1:6" ht="16.5" thickBot="1">
      <c r="A28" s="215"/>
      <c r="B28" s="216" t="s">
        <v>175</v>
      </c>
      <c r="C28" s="217">
        <f>SUM(C26)</f>
        <v>0</v>
      </c>
      <c r="D28" s="218">
        <f>SUM(D26)</f>
        <v>9816988</v>
      </c>
      <c r="E28" s="218">
        <f>SUM(E26)</f>
        <v>11073402</v>
      </c>
      <c r="F28" s="219">
        <f>SUM(F26)</f>
        <v>16119193</v>
      </c>
    </row>
    <row r="29" spans="1:6" ht="15.75">
      <c r="A29" s="99"/>
      <c r="B29" s="106"/>
      <c r="C29" s="99"/>
      <c r="D29" s="99"/>
      <c r="E29" s="99"/>
      <c r="F29" s="106"/>
    </row>
    <row r="30" spans="1:6" ht="15.75">
      <c r="A30" s="449"/>
      <c r="B30" s="449"/>
      <c r="C30" s="99"/>
      <c r="D30" s="99"/>
      <c r="E30" s="99"/>
      <c r="F30" s="106"/>
    </row>
    <row r="31" spans="1:6" ht="15.75">
      <c r="A31" s="75"/>
      <c r="B31" s="107"/>
      <c r="C31" s="99"/>
      <c r="D31" s="99"/>
      <c r="E31" s="99"/>
      <c r="F31" s="106"/>
    </row>
    <row r="32" spans="1:6" ht="15.75">
      <c r="A32" s="75"/>
      <c r="B32" s="107"/>
      <c r="C32" s="99"/>
      <c r="D32" s="99"/>
      <c r="E32" s="99"/>
      <c r="F32" s="106"/>
    </row>
    <row r="33" spans="1:6" ht="15.75">
      <c r="A33" s="75"/>
      <c r="B33" s="107"/>
      <c r="C33" s="99"/>
      <c r="D33" s="99"/>
      <c r="E33" s="99"/>
      <c r="F33" s="106"/>
    </row>
    <row r="34" spans="1:6" ht="15.75">
      <c r="A34" s="75"/>
      <c r="B34" s="108"/>
      <c r="C34" s="99"/>
      <c r="D34" s="99"/>
      <c r="E34" s="99"/>
      <c r="F34" s="106"/>
    </row>
    <row r="35" spans="1:6" ht="15.75">
      <c r="A35" s="73"/>
      <c r="B35" s="73"/>
      <c r="C35" s="99"/>
      <c r="D35" s="99"/>
      <c r="E35" s="99"/>
      <c r="F35" s="106"/>
    </row>
    <row r="36" spans="1:6" ht="15.75">
      <c r="A36" s="75"/>
      <c r="B36" s="75"/>
      <c r="C36" s="99"/>
      <c r="D36" s="99"/>
      <c r="E36" s="99"/>
      <c r="F36" s="106"/>
    </row>
    <row r="37" spans="1:6" ht="15.75">
      <c r="A37" s="75"/>
      <c r="B37" s="107"/>
      <c r="C37" s="99"/>
      <c r="D37" s="99"/>
      <c r="E37" s="99"/>
      <c r="F37" s="106"/>
    </row>
    <row r="38" spans="1:6" ht="15.75">
      <c r="A38" s="75"/>
      <c r="B38" s="107"/>
      <c r="C38" s="99"/>
      <c r="D38" s="99"/>
      <c r="E38" s="99"/>
      <c r="F38" s="106"/>
    </row>
    <row r="39" spans="1:6" ht="15.75">
      <c r="A39" s="73"/>
      <c r="B39" s="107"/>
      <c r="C39" s="99"/>
      <c r="D39" s="99"/>
      <c r="E39" s="99"/>
      <c r="F39" s="106"/>
    </row>
    <row r="40" spans="1:6" ht="15.75">
      <c r="A40" s="73"/>
      <c r="B40" s="107"/>
      <c r="C40" s="99"/>
      <c r="D40" s="99"/>
      <c r="E40" s="99"/>
      <c r="F40" s="106"/>
    </row>
    <row r="41" spans="1:6" ht="15.75">
      <c r="A41" s="75"/>
      <c r="B41" s="107"/>
      <c r="C41" s="99"/>
      <c r="D41" s="99"/>
      <c r="E41" s="99"/>
      <c r="F41" s="106"/>
    </row>
    <row r="42" spans="1:6" ht="15.75">
      <c r="A42" s="73"/>
      <c r="B42" s="73"/>
      <c r="C42" s="99"/>
      <c r="D42" s="99"/>
      <c r="E42" s="99"/>
      <c r="F42" s="106"/>
    </row>
    <row r="43" spans="1:6" ht="15.75">
      <c r="A43" s="450"/>
      <c r="B43" s="450"/>
      <c r="C43" s="99"/>
      <c r="D43" s="99"/>
      <c r="E43" s="99"/>
      <c r="F43" s="106"/>
    </row>
    <row r="44" spans="1:6" ht="15.75">
      <c r="A44" s="75"/>
      <c r="B44" s="110"/>
      <c r="C44" s="99"/>
      <c r="D44" s="99"/>
      <c r="E44" s="99"/>
      <c r="F44" s="106"/>
    </row>
    <row r="45" spans="1:6" ht="15.75">
      <c r="A45" s="75"/>
      <c r="B45" s="75"/>
      <c r="C45" s="99"/>
      <c r="D45" s="99"/>
      <c r="E45" s="99"/>
      <c r="F45" s="106"/>
    </row>
    <row r="46" spans="1:6" ht="15.75">
      <c r="A46" s="75"/>
      <c r="B46" s="107"/>
      <c r="C46" s="99"/>
      <c r="D46" s="99"/>
      <c r="E46" s="99"/>
      <c r="F46" s="106"/>
    </row>
    <row r="47" spans="1:6" ht="15.75">
      <c r="A47" s="75"/>
      <c r="B47" s="110"/>
      <c r="C47" s="99"/>
      <c r="D47" s="99"/>
      <c r="E47" s="99"/>
      <c r="F47" s="106"/>
    </row>
    <row r="48" spans="1:6" ht="15.75">
      <c r="A48" s="75"/>
      <c r="B48" s="110"/>
      <c r="C48" s="99"/>
      <c r="D48" s="99"/>
      <c r="E48" s="99"/>
      <c r="F48" s="106"/>
    </row>
    <row r="49" spans="1:6" ht="15.75">
      <c r="A49" s="109"/>
      <c r="B49" s="111"/>
      <c r="C49" s="99"/>
      <c r="D49" s="99"/>
      <c r="E49" s="99"/>
      <c r="F49" s="106"/>
    </row>
    <row r="50" spans="1:6" ht="15.75">
      <c r="A50" s="107"/>
      <c r="B50" s="110"/>
      <c r="C50" s="99"/>
      <c r="D50" s="99"/>
      <c r="E50" s="99"/>
      <c r="F50" s="106"/>
    </row>
    <row r="51" spans="1:6" ht="15.75">
      <c r="A51" s="107"/>
      <c r="B51" s="110"/>
      <c r="C51" s="99"/>
      <c r="D51" s="99"/>
      <c r="E51" s="99"/>
      <c r="F51" s="106"/>
    </row>
    <row r="52" spans="1:6" ht="15.75">
      <c r="A52" s="75"/>
      <c r="B52" s="75"/>
      <c r="C52" s="99"/>
      <c r="D52" s="99"/>
      <c r="E52" s="99"/>
      <c r="F52" s="106"/>
    </row>
    <row r="53" spans="1:6" ht="15.75">
      <c r="A53" s="75"/>
      <c r="B53" s="75"/>
      <c r="C53" s="99"/>
      <c r="D53" s="99"/>
      <c r="E53" s="99"/>
      <c r="F53" s="106"/>
    </row>
    <row r="54" spans="1:6" ht="15.75">
      <c r="A54" s="73"/>
      <c r="B54" s="75"/>
      <c r="C54" s="99"/>
      <c r="D54" s="99"/>
      <c r="E54" s="99"/>
      <c r="F54" s="106"/>
    </row>
    <row r="55" spans="1:6" ht="15.75">
      <c r="A55" s="75"/>
      <c r="B55" s="75"/>
      <c r="C55" s="99"/>
      <c r="D55" s="99"/>
      <c r="E55" s="99"/>
      <c r="F55" s="106"/>
    </row>
    <row r="56" spans="1:6" ht="15.75">
      <c r="A56" s="99"/>
      <c r="B56" s="75"/>
      <c r="C56" s="99"/>
      <c r="D56" s="99"/>
      <c r="E56" s="99"/>
      <c r="F56" s="106"/>
    </row>
    <row r="57" spans="1:6" ht="15.75">
      <c r="A57" s="99"/>
      <c r="B57" s="106"/>
      <c r="C57" s="99"/>
      <c r="D57" s="99"/>
      <c r="E57" s="99"/>
      <c r="F57" s="106"/>
    </row>
    <row r="58" spans="1:6" ht="15.75">
      <c r="A58" s="99"/>
      <c r="B58" s="106"/>
      <c r="C58" s="99"/>
      <c r="D58" s="99"/>
      <c r="E58" s="99"/>
      <c r="F58" s="106"/>
    </row>
    <row r="59" spans="1:6" ht="15.75">
      <c r="A59" s="99"/>
      <c r="B59" s="106"/>
      <c r="C59" s="99"/>
      <c r="D59" s="99"/>
      <c r="E59" s="99"/>
      <c r="F59" s="106"/>
    </row>
    <row r="60" spans="1:6" ht="15.75">
      <c r="A60" s="99"/>
      <c r="B60" s="106"/>
      <c r="C60" s="99"/>
      <c r="D60" s="99"/>
      <c r="E60" s="99"/>
      <c r="F60" s="106"/>
    </row>
  </sheetData>
  <sheetProtection/>
  <mergeCells count="10">
    <mergeCell ref="B1:F1"/>
    <mergeCell ref="E8:E9"/>
    <mergeCell ref="D8:D9"/>
    <mergeCell ref="B2:F2"/>
    <mergeCell ref="A30:B30"/>
    <mergeCell ref="A43:B43"/>
    <mergeCell ref="B4:F4"/>
    <mergeCell ref="B5:F5"/>
    <mergeCell ref="B6:F6"/>
    <mergeCell ref="F8:F9"/>
  </mergeCells>
  <printOptions gridLines="1" headings="1"/>
  <pageMargins left="0.75" right="0.75" top="1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B2" sqref="B2:E2"/>
    </sheetView>
  </sheetViews>
  <sheetFormatPr defaultColWidth="10.28125" defaultRowHeight="12.75"/>
  <cols>
    <col min="1" max="1" width="6.00390625" style="98" customWidth="1"/>
    <col min="2" max="2" width="52.57421875" style="100" customWidth="1"/>
    <col min="3" max="3" width="14.421875" style="100" customWidth="1"/>
    <col min="4" max="4" width="13.57421875" style="100" customWidth="1"/>
    <col min="5" max="5" width="15.7109375" style="100" customWidth="1"/>
    <col min="6" max="16384" width="10.28125" style="98" customWidth="1"/>
  </cols>
  <sheetData>
    <row r="1" spans="2:6" ht="15.75">
      <c r="B1" s="393"/>
      <c r="C1" s="393"/>
      <c r="D1" s="393"/>
      <c r="E1" s="393"/>
      <c r="F1" s="285"/>
    </row>
    <row r="2" spans="2:5" s="100" customFormat="1" ht="19.5" customHeight="1">
      <c r="B2" s="402" t="s">
        <v>425</v>
      </c>
      <c r="C2" s="402"/>
      <c r="D2" s="402"/>
      <c r="E2" s="402"/>
    </row>
    <row r="3" spans="2:6" s="100" customFormat="1" ht="19.5" customHeight="1">
      <c r="B3" s="121"/>
      <c r="C3" s="121"/>
      <c r="D3" s="121"/>
      <c r="E3" s="121"/>
      <c r="F3" s="70"/>
    </row>
    <row r="4" spans="2:5" s="100" customFormat="1" ht="19.5" customHeight="1">
      <c r="B4" s="451" t="s">
        <v>176</v>
      </c>
      <c r="C4" s="451"/>
      <c r="D4" s="451"/>
      <c r="E4" s="451"/>
    </row>
    <row r="5" spans="2:5" s="100" customFormat="1" ht="15.75">
      <c r="B5" s="452" t="s">
        <v>172</v>
      </c>
      <c r="C5" s="452"/>
      <c r="D5" s="452"/>
      <c r="E5" s="452"/>
    </row>
    <row r="6" spans="2:5" s="100" customFormat="1" ht="15.75">
      <c r="B6" s="452"/>
      <c r="C6" s="452"/>
      <c r="D6" s="452"/>
      <c r="E6" s="452"/>
    </row>
    <row r="7" spans="1:5" s="100" customFormat="1" ht="15.75" customHeight="1" thickBot="1">
      <c r="A7" s="105"/>
      <c r="B7" s="148"/>
      <c r="C7" s="148"/>
      <c r="D7" s="148"/>
      <c r="E7" s="148"/>
    </row>
    <row r="8" spans="1:5" s="100" customFormat="1" ht="31.5">
      <c r="A8" s="220"/>
      <c r="B8" s="221" t="s">
        <v>147</v>
      </c>
      <c r="C8" s="221" t="s">
        <v>235</v>
      </c>
      <c r="D8" s="249" t="s">
        <v>262</v>
      </c>
      <c r="E8" s="242" t="s">
        <v>291</v>
      </c>
    </row>
    <row r="9" spans="1:5" s="100" customFormat="1" ht="15.75">
      <c r="A9" s="175" t="s">
        <v>159</v>
      </c>
      <c r="B9" s="181" t="s">
        <v>160</v>
      </c>
      <c r="C9" s="261">
        <v>0</v>
      </c>
      <c r="D9" s="247">
        <v>291000</v>
      </c>
      <c r="E9" s="222">
        <f>SUM('1. mérleg'!E15)</f>
        <v>0</v>
      </c>
    </row>
    <row r="10" spans="1:5" s="100" customFormat="1" ht="15.75">
      <c r="A10" s="175" t="s">
        <v>104</v>
      </c>
      <c r="B10" s="182" t="s">
        <v>105</v>
      </c>
      <c r="C10" s="262">
        <v>0</v>
      </c>
      <c r="D10" s="247">
        <v>300000</v>
      </c>
      <c r="E10" s="223">
        <f>SUM('1. mérleg'!E16)</f>
        <v>1500000</v>
      </c>
    </row>
    <row r="11" spans="1:5" s="100" customFormat="1" ht="15.75">
      <c r="A11" s="175" t="s">
        <v>111</v>
      </c>
      <c r="B11" s="182" t="s">
        <v>161</v>
      </c>
      <c r="C11" s="262">
        <v>0</v>
      </c>
      <c r="D11" s="247">
        <v>0</v>
      </c>
      <c r="E11" s="223">
        <f>SUM('1. mérleg'!E17)</f>
        <v>0</v>
      </c>
    </row>
    <row r="12" spans="1:7" s="100" customFormat="1" ht="15.75">
      <c r="A12" s="224"/>
      <c r="B12" s="183"/>
      <c r="C12" s="248"/>
      <c r="D12" s="240"/>
      <c r="E12" s="223"/>
      <c r="G12" s="105"/>
    </row>
    <row r="13" spans="1:9" s="100" customFormat="1" ht="15.75">
      <c r="A13" s="225"/>
      <c r="B13" s="184" t="s">
        <v>173</v>
      </c>
      <c r="C13" s="189">
        <f>SUM(C9:C12)</f>
        <v>0</v>
      </c>
      <c r="D13" s="258">
        <f>SUM(D9:D12)</f>
        <v>591000</v>
      </c>
      <c r="E13" s="226">
        <f>SUM(E9:E12)</f>
        <v>1500000</v>
      </c>
      <c r="I13" s="105"/>
    </row>
    <row r="14" spans="1:5" s="101" customFormat="1" ht="15.75">
      <c r="A14" s="227"/>
      <c r="B14" s="185"/>
      <c r="C14" s="239"/>
      <c r="D14" s="259"/>
      <c r="E14" s="223"/>
    </row>
    <row r="15" spans="1:5" s="101" customFormat="1" ht="15.75">
      <c r="A15" s="178" t="s">
        <v>67</v>
      </c>
      <c r="B15" s="186" t="s">
        <v>68</v>
      </c>
      <c r="C15" s="248">
        <v>492012</v>
      </c>
      <c r="D15" s="247">
        <v>515722</v>
      </c>
      <c r="E15" s="228">
        <f>SUM('1. mérleg'!E29)</f>
        <v>1000000</v>
      </c>
    </row>
    <row r="16" spans="1:5" s="101" customFormat="1" ht="15.75">
      <c r="A16" s="178" t="s">
        <v>70</v>
      </c>
      <c r="B16" s="186" t="s">
        <v>71</v>
      </c>
      <c r="C16" s="248">
        <v>416237</v>
      </c>
      <c r="D16" s="247">
        <v>238760</v>
      </c>
      <c r="E16" s="214">
        <f>SUM('1. mérleg'!E30)</f>
        <v>0</v>
      </c>
    </row>
    <row r="17" spans="1:5" s="101" customFormat="1" ht="15.75">
      <c r="A17" s="175" t="s">
        <v>73</v>
      </c>
      <c r="B17" s="187" t="s">
        <v>72</v>
      </c>
      <c r="C17" s="248">
        <v>0</v>
      </c>
      <c r="D17" s="247">
        <v>15605</v>
      </c>
      <c r="E17" s="223">
        <f>SUM('1. mérleg'!E31)</f>
        <v>0</v>
      </c>
    </row>
    <row r="18" spans="1:5" s="101" customFormat="1" ht="15.75">
      <c r="A18" s="227"/>
      <c r="B18" s="183"/>
      <c r="C18" s="248"/>
      <c r="D18" s="240"/>
      <c r="E18" s="223"/>
    </row>
    <row r="19" spans="1:5" s="101" customFormat="1" ht="15.75">
      <c r="A19" s="229"/>
      <c r="B19" s="184" t="s">
        <v>174</v>
      </c>
      <c r="C19" s="190">
        <f>SUM(C15:C18)</f>
        <v>908249</v>
      </c>
      <c r="D19" s="260">
        <f>SUM(D15:D18)</f>
        <v>770087</v>
      </c>
      <c r="E19" s="230">
        <f>SUM(E15:E18)</f>
        <v>1000000</v>
      </c>
    </row>
    <row r="20" spans="1:5" s="101" customFormat="1" ht="15.75">
      <c r="A20" s="227"/>
      <c r="B20" s="188"/>
      <c r="C20" s="248"/>
      <c r="D20" s="240"/>
      <c r="E20" s="231"/>
    </row>
    <row r="21" spans="1:5" s="101" customFormat="1" ht="15.75">
      <c r="A21" s="227"/>
      <c r="B21" s="188"/>
      <c r="C21" s="248"/>
      <c r="D21" s="240"/>
      <c r="E21" s="231"/>
    </row>
    <row r="22" spans="1:5" s="101" customFormat="1" ht="15.75">
      <c r="A22" s="227"/>
      <c r="B22" s="187"/>
      <c r="C22" s="248"/>
      <c r="D22" s="240"/>
      <c r="E22" s="231"/>
    </row>
    <row r="23" spans="1:5" s="101" customFormat="1" ht="15.75">
      <c r="A23" s="175" t="s">
        <v>158</v>
      </c>
      <c r="B23" s="187" t="s">
        <v>157</v>
      </c>
      <c r="C23" s="248">
        <v>1720911</v>
      </c>
      <c r="D23" s="240">
        <v>1425893</v>
      </c>
      <c r="E23" s="228">
        <f>SUM('1. mérleg'!E34)</f>
        <v>11197000</v>
      </c>
    </row>
    <row r="24" spans="1:5" s="101" customFormat="1" ht="15.75">
      <c r="A24" s="175"/>
      <c r="B24" s="187"/>
      <c r="C24" s="248"/>
      <c r="D24" s="240"/>
      <c r="E24" s="231"/>
    </row>
    <row r="25" spans="1:5" s="101" customFormat="1" ht="16.5" thickBot="1">
      <c r="A25" s="232"/>
      <c r="B25" s="233" t="s">
        <v>157</v>
      </c>
      <c r="C25" s="234">
        <f>SUM(C23:C24)</f>
        <v>1720911</v>
      </c>
      <c r="D25" s="234">
        <f>SUM(D23:D24)</f>
        <v>1425893</v>
      </c>
      <c r="E25" s="235">
        <f>SUM(E23)</f>
        <v>11197000</v>
      </c>
    </row>
    <row r="26" spans="1:5" s="101" customFormat="1" ht="15.75">
      <c r="A26" s="72"/>
      <c r="B26" s="75"/>
      <c r="C26" s="102"/>
      <c r="D26" s="102"/>
      <c r="E26" s="102"/>
    </row>
    <row r="27" spans="2:5" s="101" customFormat="1" ht="45.75" customHeight="1">
      <c r="B27" s="103"/>
      <c r="C27" s="104"/>
      <c r="D27" s="104"/>
      <c r="E27" s="104"/>
    </row>
    <row r="28" spans="2:5" s="101" customFormat="1" ht="44.25" customHeight="1">
      <c r="B28" s="103"/>
      <c r="C28" s="104"/>
      <c r="D28" s="104"/>
      <c r="E28" s="104"/>
    </row>
    <row r="29" ht="15.75">
      <c r="E29" s="105"/>
    </row>
    <row r="30" ht="15.75">
      <c r="E30" s="105"/>
    </row>
    <row r="31" ht="15.75">
      <c r="E31" s="105"/>
    </row>
    <row r="32" ht="15.75">
      <c r="E32" s="105"/>
    </row>
  </sheetData>
  <sheetProtection/>
  <mergeCells count="5">
    <mergeCell ref="B6:E6"/>
    <mergeCell ref="B2:E2"/>
    <mergeCell ref="B4:E4"/>
    <mergeCell ref="B5:E5"/>
    <mergeCell ref="B1:E1"/>
  </mergeCells>
  <printOptions gridLines="1" headings="1"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VAgnas</cp:lastModifiedBy>
  <cp:lastPrinted>2019-05-24T09:15:43Z</cp:lastPrinted>
  <dcterms:created xsi:type="dcterms:W3CDTF">2011-11-25T07:46:57Z</dcterms:created>
  <dcterms:modified xsi:type="dcterms:W3CDTF">2019-05-24T09:16:29Z</dcterms:modified>
  <cp:category/>
  <cp:version/>
  <cp:contentType/>
  <cp:contentStatus/>
</cp:coreProperties>
</file>