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firstSheet="1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state="hidden" r:id="rId5"/>
    <sheet name="EU projektek" sheetId="6" state="hidden" r:id="rId6"/>
    <sheet name="stabilitási 1" sheetId="7" state="hidden" r:id="rId7"/>
    <sheet name="stabilitási 2" sheetId="8" state="hidden" r:id="rId8"/>
    <sheet name="tartalékok" sheetId="9" state="hidden" r:id="rId9"/>
    <sheet name="Közv." sheetId="10" state="hidden" r:id="rId10"/>
    <sheet name="tartalék" sheetId="11" r:id="rId11"/>
    <sheet name="átvett" sheetId="12" state="hidden" r:id="rId12"/>
    <sheet name="szociális kiadások" sheetId="13" state="hidden" r:id="rId13"/>
    <sheet name="helyi adók" sheetId="14" state="hidden" r:id="rId14"/>
    <sheet name="finansz" sheetId="15" state="hidden" r:id="rId15"/>
    <sheet name="hitelek" sheetId="16" state="hidden" r:id="rId16"/>
    <sheet name="Ei felhasználási ütemterv" sheetId="17" r:id="rId17"/>
  </sheets>
  <definedNames>
    <definedName name="_xlnm.Print_Area" localSheetId="11">'átvett'!$A$1:$C$117</definedName>
    <definedName name="_xlnm.Print_Area" localSheetId="3">'beruházások felújítások'!$A$1:$D$54</definedName>
    <definedName name="_xlnm.Print_Area" localSheetId="2">'bevételek önkormányzat'!$A$1:$D$98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önkorm'!$A$1:$D$125</definedName>
    <definedName name="_xlnm.Print_Area" localSheetId="0">'kiemelt ei'!$A$1:$B$28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<sst xmlns="http://schemas.openxmlformats.org/spreadsheetml/2006/main" count="1352" uniqueCount="742">
  <si>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</si>
  <si>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</si>
  <si>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</si>
  <si>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</si>
  <si>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</si>
  <si>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</si>
  <si>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</si>
  <si>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</si>
  <si>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</si>
  <si>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</si>
  <si>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</si>
  <si>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</si>
  <si>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</si>
  <si>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</si>
  <si>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</si>
  <si>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</si>
  <si>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</si>
  <si>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</si>
  <si>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</si>
  <si>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</si>
  <si>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</si>
  <si>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</si>
  <si>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</si>
  <si>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</si>
  <si>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</si>
  <si>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</si>
  <si>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</si>
  <si>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</si>
  <si>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</si>
  <si>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</si>
  <si>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</si>
  <si>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</si>
  <si>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</si>
  <si>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</si>
  <si>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</si>
  <si>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</si>
  <si>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</si>
  <si>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</si>
  <si>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</si>
  <si>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</si>
  <si>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</si>
  <si>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</si>
  <si>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</si>
  <si>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</si>
  <si>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</si>
  <si>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</si>
  <si>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</si>
  <si>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</si>
  <si>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</si>
  <si>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</si>
  <si>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</si>
  <si>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</si>
  <si>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</si>
  <si>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</si>
  <si>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</si>
  <si>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</si>
  <si>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</si>
  <si>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</si>
  <si>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</si>
  <si>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</si>
  <si>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</si>
  <si>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</si>
  <si>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</si>
  <si>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</si>
  <si>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</si>
  <si>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</si>
  <si>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</si>
  <si>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</si>
  <si>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</si>
  <si>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</si>
  <si>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</si>
  <si>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</si>
  <si>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</si>
  <si>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</si>
  <si>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</si>
  <si>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</si>
  <si>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</si>
  <si>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</si>
  <si>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</si>
  <si>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</si>
  <si>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</si>
  <si>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</si>
  <si>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</si>
  <si>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</si>
  <si>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</si>
  <si>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</si>
  <si>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</si>
  <si>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</si>
  <si>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</si>
  <si>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</si>
  <si>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</si>
  <si>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</si>
  <si>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</si>
  <si>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</si>
  <si>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</si>
  <si>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</si>
  <si>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</si>
  <si>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</si>
  <si>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</si>
  <si>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</si>
  <si>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</si>
  <si>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</si>
  <si>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</si>
  <si>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</si>
  <si>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</si>
  <si>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</si>
  <si>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</si>
  <si>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</si>
  <si>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</si>
  <si>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</si>
  <si>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</si>
  <si>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</si>
  <si>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</si>
  <si>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</si>
  <si>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</si>
  <si>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</si>
  <si>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</si>
  <si>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</si>
  <si>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</si>
  <si>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</si>
  <si>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</si>
  <si>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</si>
  <si>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</si>
  <si>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</si>
  <si>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</si>
  <si>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</si>
  <si>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</si>
  <si>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</si>
  <si>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</si>
  <si>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</si>
  <si>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</si>
  <si>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</si>
  <si>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</si>
  <si>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</si>
  <si>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</si>
  <si>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</si>
  <si>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</si>
  <si>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</si>
  <si>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</si>
  <si>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</si>
  <si>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</si>
  <si>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</si>
  <si>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</si>
  <si>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</si>
  <si>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</si>
  <si>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</si>
  <si>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</si>
  <si>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</si>
  <si>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</si>
  <si>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</si>
  <si>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</si>
  <si>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</si>
  <si>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</si>
  <si>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</si>
  <si>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</si>
  <si>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</si>
  <si>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</si>
  <si>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</si>
  <si>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</si>
  <si>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</si>
  <si>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</si>
  <si>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</si>
  <si>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</si>
  <si>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</si>
  <si>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</si>
  <si>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</si>
  <si>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</si>
  <si>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</si>
  <si>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</si>
  <si>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</si>
  <si>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</si>
  <si>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</si>
  <si>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</si>
  <si>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</si>
  <si>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</si>
  <si>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</si>
  <si>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</si>
  <si>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</si>
  <si>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</si>
  <si>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</si>
  <si>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</si>
  <si>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</si>
  <si>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</si>
  <si>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</si>
  <si>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</si>
  <si>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</si>
  <si>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</si>
  <si>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</si>
  <si>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</si>
  <si>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</si>
  <si>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</si>
  <si>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</si>
  <si>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</si>
  <si>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</si>
  <si>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</si>
  <si>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</si>
  <si>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</si>
  <si>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</si>
  <si>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</si>
  <si>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</si>
  <si>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</si>
  <si>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</si>
  <si>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</si>
  <si>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</si>
  <si>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</si>
  <si>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</si>
  <si>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</si>
  <si>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</si>
  <si>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</si>
  <si>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</si>
  <si>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</si>
  <si>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</si>
  <si>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</si>
  <si>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</si>
  <si>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</si>
  <si>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</si>
  <si>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</si>
  <si>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</si>
  <si>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</si>
  <si>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</si>
  <si>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</si>
  <si>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</si>
  <si>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</si>
  <si>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</si>
  <si>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</si>
  <si>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</si>
  <si>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</si>
  <si>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</si>
  <si>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</si>
  <si>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</si>
  <si>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</si>
  <si>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</si>
  <si>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</si>
  <si>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</si>
  <si>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</si>
  <si>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</si>
  <si>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</si>
  <si>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</si>
  <si>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</si>
  <si>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</si>
  <si>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</si>
  <si>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</si>
  <si>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</si>
  <si>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</si>
  <si>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</si>
  <si>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</si>
  <si>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</si>
  <si>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</si>
  <si>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</si>
  <si>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</si>
  <si>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</si>
  <si>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</si>
  <si>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</si>
  <si>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</si>
  <si>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</si>
  <si>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</si>
  <si>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</si>
  <si>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</si>
  <si>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</si>
  <si>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</si>
  <si>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</si>
  <si>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</si>
  <si>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</si>
  <si>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</si>
  <si>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</si>
  <si>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</si>
  <si>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</si>
  <si>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</si>
  <si>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</si>
  <si>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</si>
  <si>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</si>
  <si>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</si>
  <si>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</si>
  <si>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</si>
  <si>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</si>
  <si>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</si>
  <si>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</si>
  <si>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</si>
  <si>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</si>
  <si>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</si>
  <si>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</si>
  <si>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</si>
  <si>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</si>
  <si>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</si>
  <si>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</si>
  <si>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</si>
  <si>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</si>
  <si>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</si>
  <si>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</si>
  <si>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</si>
  <si>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</si>
  <si>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</si>
  <si>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</si>
  <si>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</si>
  <si>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</si>
  <si>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</si>
  <si>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</si>
  <si>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</si>
  <si>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</si>
  <si>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</si>
  <si>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</si>
  <si>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</si>
  <si>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</si>
  <si>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</si>
  <si>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</si>
  <si>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</si>
  <si>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</si>
  <si>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</si>
  <si>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</si>
  <si>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</si>
  <si>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</si>
  <si>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</si>
  <si>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</si>
  <si>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</si>
  <si>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</si>
  <si>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</si>
  <si>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</si>
  <si>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</si>
  <si>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</si>
  <si>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</si>
  <si>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</si>
  <si>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</si>
  <si>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</si>
  <si>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</si>
  <si>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</si>
  <si>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</si>
  <si>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</si>
  <si>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</si>
  <si>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</si>
  <si>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</si>
  <si>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</si>
  <si>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</si>
  <si>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</si>
  <si>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</si>
  <si>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</si>
  <si>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</si>
  <si>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</si>
  <si>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</si>
  <si>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</si>
  <si>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</si>
  <si>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</si>
  <si>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</si>
  <si>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</si>
  <si>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</si>
  <si>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</si>
  <si>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</si>
  <si>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</si>
  <si>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</si>
  <si>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</si>
  <si>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</si>
  <si>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</si>
  <si>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</si>
  <si>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</si>
  <si>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</si>
  <si>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</si>
  <si>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</si>
  <si>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</si>
  <si>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</si>
  <si>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</si>
  <si>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</si>
  <si>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</si>
  <si>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</si>
  <si>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</si>
  <si>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</si>
  <si>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</si>
  <si>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</si>
  <si>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</si>
  <si>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</si>
  <si>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</si>
  <si>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</si>
  <si>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</si>
  <si>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</si>
  <si>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</si>
  <si>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</si>
  <si>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</si>
  <si>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</si>
  <si>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</si>
  <si>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</si>
  <si>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</si>
  <si>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</si>
  <si>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</si>
  <si>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</si>
  <si>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</si>
  <si>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</si>
  <si>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</si>
  <si>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</si>
  <si>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</si>
  <si>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</si>
  <si>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</si>
  <si>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</si>
  <si>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</si>
  <si>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</si>
  <si>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</si>
  <si>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</si>
  <si>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</si>
  <si>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</si>
  <si>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</si>
  <si>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</si>
  <si>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</si>
  <si>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</si>
  <si>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</si>
  <si>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</si>
  <si>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</si>
  <si>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</si>
  <si>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</si>
  <si>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</si>
  <si>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</si>
  <si>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</si>
  <si>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</si>
  <si>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</si>
  <si>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</si>
  <si>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</si>
  <si>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</si>
  <si>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</si>
  <si>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</si>
  <si>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</si>
  <si>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</si>
  <si>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</si>
  <si>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</si>
  <si>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</si>
  <si>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</si>
  <si>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</si>
  <si>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</si>
  <si>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</si>
  <si>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</si>
  <si>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</si>
  <si>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</si>
  <si>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</si>
  <si>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</si>
  <si>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</si>
  <si>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</si>
  <si>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</si>
  <si>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</si>
  <si>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</si>
  <si>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</si>
  <si>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</si>
  <si>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</si>
  <si>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</si>
  <si>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</si>
  <si>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</si>
  <si>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</si>
  <si>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</si>
  <si>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</si>
  <si>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</si>
  <si>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</si>
  <si>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</si>
  <si>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</si>
  <si>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</si>
  <si>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</si>
  <si>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</si>
  <si>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</si>
  <si>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</si>
  <si>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</si>
  <si>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</si>
  <si>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</si>
  <si>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</si>
  <si>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</si>
  <si>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</si>
  <si>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</si>
  <si>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</si>
  <si>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</si>
  <si>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</si>
  <si>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</si>
  <si>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</si>
  <si>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</si>
  <si>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</si>
  <si>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</si>
  <si>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</si>
  <si>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</si>
  <si>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</si>
  <si>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</si>
  <si>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</si>
  <si>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</si>
  <si>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</si>
  <si>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</si>
  <si>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</si>
  <si>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</si>
  <si>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</si>
  <si>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</si>
  <si>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</si>
  <si>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</si>
  <si>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</si>
  <si>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</si>
  <si>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</si>
  <si>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</si>
  <si>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</si>
  <si>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</si>
  <si>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</si>
  <si>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</si>
  <si>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</si>
  <si>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</si>
  <si>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</si>
  <si>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</si>
  <si>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</si>
  <si>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</si>
  <si>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</si>
  <si>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</si>
  <si>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</si>
  <si>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</si>
  <si>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</si>
  <si>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</si>
  <si>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</si>
  <si>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</si>
  <si>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</si>
  <si>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</si>
  <si>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</si>
  <si>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</si>
  <si>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</si>
  <si>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</si>
  <si>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</si>
  <si>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</si>
  <si>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</si>
  <si>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</si>
  <si>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</si>
  <si>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</si>
  <si>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</si>
  <si>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</si>
  <si>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</si>
  <si>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</si>
  <si>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</si>
  <si>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</si>
  <si>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</si>
  <si>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</si>
  <si>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</si>
  <si>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</si>
  <si>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</si>
  <si>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</si>
  <si>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</si>
  <si>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</si>
  <si>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</si>
  <si>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</si>
  <si>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</si>
  <si>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</si>
  <si>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</si>
  <si>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</si>
  <si>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</si>
  <si>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</si>
  <si>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</si>
  <si>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</si>
  <si>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</si>
  <si>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</si>
  <si>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</si>
  <si>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</si>
  <si>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</si>
  <si>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</si>
  <si>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</si>
  <si>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</si>
  <si>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</si>
  <si>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</si>
  <si>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</si>
  <si>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</si>
  <si>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</si>
  <si>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</si>
  <si>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</si>
  <si>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</si>
  <si>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</si>
  <si>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</si>
  <si>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</si>
  <si>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</si>
  <si>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</si>
  <si>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</si>
  <si>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</si>
  <si>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</si>
  <si>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</si>
  <si>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</si>
  <si>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</si>
  <si>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</si>
  <si>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</si>
  <si>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</si>
  <si>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</si>
  <si>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</si>
  <si>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</si>
  <si>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</si>
  <si>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</si>
  <si>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</si>
  <si>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</si>
  <si>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</si>
  <si>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</si>
  <si>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</si>
  <si>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</si>
  <si>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</si>
  <si>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</si>
  <si>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</si>
  <si>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</si>
  <si>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</si>
  <si>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</si>
  <si>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</si>
  <si>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</si>
  <si>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</si>
  <si>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</si>
  <si>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</si>
  <si>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</si>
  <si>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</si>
  <si>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</si>
  <si>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</si>
  <si>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</si>
  <si>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</si>
  <si>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</si>
  <si>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</si>
  <si>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</si>
  <si>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</si>
  <si>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</si>
  <si>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</si>
  <si>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</si>
  <si>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</si>
  <si>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</si>
  <si>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</si>
  <si>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</si>
  <si>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</si>
  <si>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</si>
  <si>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</si>
  <si>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</si>
  <si>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</si>
  <si>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</si>
  <si>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</si>
  <si>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</si>
  <si>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</si>
  <si>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</si>
  <si>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</si>
  <si>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</si>
  <si>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</si>
  <si>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</si>
  <si>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</si>
  <si>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</si>
  <si>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</si>
  <si>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</si>
  <si>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</si>
  <si>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</si>
  <si>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</si>
  <si>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</si>
  <si>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</si>
  <si>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Önkormányzat 2020 évi költségvetése</t>
  </si>
  <si>
    <t>Kultúrház felújítás MFP</t>
  </si>
  <si>
    <t>Orvosi rendelő felújítás MFP</t>
  </si>
  <si>
    <t>5.melléklet az ... önkormányzati rendelethez</t>
  </si>
  <si>
    <t>6.melléklet az … önkormányzati rendelethez</t>
  </si>
  <si>
    <t>Eredeti előirányzat</t>
  </si>
  <si>
    <t>7.melléklet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</si>
  <si>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</si>
  <si>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</si>
  <si>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</si>
  <si>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</si>
  <si>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</si>
  <si>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</si>
  <si>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</si>
  <si>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</si>
  <si>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</si>
  <si>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</si>
  <si>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9. melléklet az ... önkormányzati rendelethez</t>
  </si>
  <si>
    <t>10. melléklet az ... önkormányzati rendelethez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</si>
  <si>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</si>
  <si>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</si>
  <si>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</si>
  <si>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</si>
  <si>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</si>
  <si>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</si>
  <si>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</si>
  <si>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</si>
  <si>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</si>
  <si>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</si>
  <si>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</si>
  <si>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</si>
  <si>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</si>
  <si>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</si>
  <si>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</si>
  <si>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</si>
  <si>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</si>
  <si>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</si>
  <si>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</si>
  <si>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</si>
  <si>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</si>
  <si>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</si>
  <si>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</si>
  <si>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</si>
  <si>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</si>
  <si>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</si>
  <si>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</si>
  <si>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</si>
  <si>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</si>
  <si>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</si>
  <si>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</si>
  <si>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</si>
  <si>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</si>
  <si>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</si>
  <si>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</si>
  <si>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</si>
  <si>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</si>
  <si>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</si>
  <si>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</si>
  <si>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</si>
  <si>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</si>
  <si>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</si>
  <si>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</si>
  <si>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</si>
  <si>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</si>
  <si>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</si>
  <si>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</si>
  <si>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</si>
  <si>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</si>
  <si>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</si>
  <si>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</si>
  <si>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</si>
  <si>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</si>
  <si>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</si>
  <si>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</si>
  <si>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</si>
  <si>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</si>
  <si>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</si>
  <si>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</si>
  <si>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</si>
  <si>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</si>
  <si>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</si>
  <si>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</si>
  <si>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</si>
  <si>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</si>
  <si>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</si>
  <si>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</si>
  <si>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</si>
  <si>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</si>
  <si>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</si>
  <si>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</si>
  <si>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</si>
  <si>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Balatonrendes Község Önkormányzat 2020. évi költségvetése</t>
  </si>
  <si>
    <t>12.melléklet az … önkormányzati rendelethez</t>
  </si>
  <si>
    <t>13.melléklet a... önkormányzati rendelethez</t>
  </si>
  <si>
    <t>14.melléklet az ... önkormányzati rendelethez</t>
  </si>
  <si>
    <t>15. melléklet az ... önkormányzati rendelethez</t>
  </si>
  <si>
    <t>16.melléklet az ... önkormányzati rendelethez</t>
  </si>
  <si>
    <t>Eredeti ei</t>
  </si>
  <si>
    <t>Módosított Ei</t>
  </si>
  <si>
    <t>Eredeti Ei</t>
  </si>
  <si>
    <t>Eredeti ELŐIRÁNYZATOK</t>
  </si>
  <si>
    <t>Gyalogátkelőhely tervezés</t>
  </si>
  <si>
    <t>Gyöngyvirág utca felújítás tervdokumentációja MFP</t>
  </si>
  <si>
    <t>Gyöngyvirág utca felújítás</t>
  </si>
  <si>
    <t>2.melléklet a /2020.(.) önkormányzati rendelethez</t>
  </si>
  <si>
    <t>Gyalogátkelőhely Bányász utca Simon István utca közötti szakasz</t>
  </si>
  <si>
    <t>1.melléklet a 7/2020.(X.05.) önkormányzati rendelethez</t>
  </si>
  <si>
    <t>3.melléklet a 7/2020.(X.05.) önkormányzati rendelethez</t>
  </si>
  <si>
    <t>4.melléklet a 7/2020.(X.05.) önkormányzati rendelethez</t>
  </si>
  <si>
    <t>5. melléklet a 7/2020.(X.05.) önkormányzati rendelethez</t>
  </si>
  <si>
    <t>Előirányzat felhasználási terv (Ft)                                                                                                            6. melléklet a 7/2020.(X.05.)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</si>
</sst>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b/>
      <sz val="11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189" fontId="70" fillId="0" borderId="0" xfId="40" applyNumberFormat="1" applyFont="1" applyFill="1" applyAlignment="1">
      <alignment/>
    </xf>
    <xf numFmtId="189" fontId="70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0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0" fillId="0" borderId="0" xfId="40" applyNumberFormat="1" applyFont="1" applyFill="1" applyBorder="1" applyAlignment="1">
      <alignment/>
    </xf>
    <xf numFmtId="189" fontId="70" fillId="0" borderId="0" xfId="40" applyNumberFormat="1" applyFont="1" applyBorder="1" applyAlignment="1">
      <alignment/>
    </xf>
    <xf numFmtId="0" fontId="70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0" fillId="0" borderId="0" xfId="0" applyNumberFormat="1" applyFont="1" applyFill="1" applyAlignment="1">
      <alignment/>
    </xf>
    <xf numFmtId="1" fontId="70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70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0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0" fillId="0" borderId="0" xfId="40" applyNumberFormat="1" applyFont="1" applyAlignment="1">
      <alignment horizontal="center"/>
    </xf>
    <xf numFmtId="189" fontId="70" fillId="0" borderId="10" xfId="40" applyNumberFormat="1" applyFont="1" applyBorder="1" applyAlignment="1">
      <alignment horizontal="center"/>
    </xf>
    <xf numFmtId="189" fontId="70" fillId="0" borderId="0" xfId="40" applyNumberFormat="1" applyFont="1" applyAlignment="1">
      <alignment horizontal="center" vertical="center"/>
    </xf>
    <xf numFmtId="189" fontId="7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0" fillId="0" borderId="0" xfId="40" applyNumberFormat="1" applyFont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2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2" fillId="0" borderId="10" xfId="40" applyNumberFormat="1" applyFont="1" applyBorder="1" applyAlignment="1">
      <alignment horizontal="center" vertical="center"/>
    </xf>
    <xf numFmtId="189" fontId="72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0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0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0" fillId="35" borderId="10" xfId="40" applyNumberFormat="1" applyFont="1" applyFill="1" applyBorder="1" applyAlignment="1">
      <alignment vertical="center"/>
    </xf>
    <xf numFmtId="189" fontId="74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4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5" fillId="0" borderId="10" xfId="40" applyNumberFormat="1" applyFont="1" applyBorder="1" applyAlignment="1">
      <alignment/>
    </xf>
    <xf numFmtId="0" fontId="75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189" fontId="12" fillId="37" borderId="10" xfId="40" applyNumberFormat="1" applyFont="1" applyFill="1" applyBorder="1" applyAlignment="1">
      <alignment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189" fontId="12" fillId="38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89" fontId="12" fillId="39" borderId="10" xfId="40" applyNumberFormat="1" applyFont="1" applyFill="1" applyBorder="1" applyAlignment="1">
      <alignment/>
    </xf>
    <xf numFmtId="3" fontId="70" fillId="36" borderId="10" xfId="0" applyNumberFormat="1" applyFont="1" applyFill="1" applyBorder="1" applyAlignment="1">
      <alignment/>
    </xf>
    <xf numFmtId="3" fontId="70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70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0" fillId="40" borderId="10" xfId="0" applyNumberFormat="1" applyFont="1" applyFill="1" applyBorder="1" applyAlignment="1">
      <alignment/>
    </xf>
    <xf numFmtId="3" fontId="70" fillId="39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0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0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9" fontId="9" fillId="3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89" fontId="3" fillId="0" borderId="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0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0" fillId="0" borderId="0" xfId="0" applyAlignment="1">
      <alignment horizontal="center" wrapText="1"/>
    </xf>
    <xf numFmtId="1" fontId="74" fillId="0" borderId="0" xfId="0" applyNumberFormat="1" applyFont="1" applyAlignment="1">
      <alignment/>
    </xf>
    <xf numFmtId="189" fontId="74" fillId="0" borderId="10" xfId="40" applyNumberFormat="1" applyFont="1" applyFill="1" applyBorder="1" applyAlignment="1">
      <alignment/>
    </xf>
    <xf numFmtId="1" fontId="74" fillId="35" borderId="0" xfId="0" applyNumberFormat="1" applyFont="1" applyFill="1" applyAlignment="1">
      <alignment/>
    </xf>
    <xf numFmtId="1" fontId="76" fillId="0" borderId="0" xfId="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85.57421875" style="0" customWidth="1"/>
    <col min="2" max="2" width="21.00390625" style="76" bestFit="1" customWidth="1"/>
    <col min="3" max="3" width="9.140625" style="0" customWidth="1"/>
  </cols>
  <sheetData>
    <row r="1" spans="1:2" ht="14.25">
      <c r="A1" s="234" t="s">
        <v>737</v>
      </c>
      <c r="B1" s="234"/>
    </row>
    <row r="2" spans="1:2" ht="14.25">
      <c r="A2" s="57"/>
      <c r="B2" s="75"/>
    </row>
    <row r="3" spans="1:2" ht="18">
      <c r="A3" s="236" t="s">
        <v>630</v>
      </c>
      <c r="B3" s="236"/>
    </row>
    <row r="4" spans="1:2" ht="50.25" customHeight="1">
      <c r="A4" s="235" t="s">
        <v>611</v>
      </c>
      <c r="B4" s="235"/>
    </row>
    <row r="6" spans="2:9" ht="14.25">
      <c r="B6" s="77"/>
      <c r="C6" s="3"/>
      <c r="D6" s="3"/>
      <c r="E6" s="3"/>
      <c r="F6" s="3"/>
      <c r="G6" s="3"/>
      <c r="H6" s="3"/>
      <c r="I6" s="3"/>
    </row>
    <row r="7" spans="1:9" ht="14.25">
      <c r="A7" s="29" t="s">
        <v>348</v>
      </c>
      <c r="B7" s="78">
        <f>'kiadások önkorm'!D26</f>
        <v>14615000</v>
      </c>
      <c r="C7" s="3"/>
      <c r="D7" s="3"/>
      <c r="E7" s="3"/>
      <c r="F7" s="3"/>
      <c r="G7" s="3"/>
      <c r="H7" s="3"/>
      <c r="I7" s="3"/>
    </row>
    <row r="8" spans="1:9" ht="14.25">
      <c r="A8" s="29" t="s">
        <v>349</v>
      </c>
      <c r="B8" s="78">
        <f>'kiadások önkorm'!D27</f>
        <v>2592000</v>
      </c>
      <c r="C8" s="3"/>
      <c r="D8" s="3"/>
      <c r="E8" s="3"/>
      <c r="F8" s="3"/>
      <c r="G8" s="3"/>
      <c r="H8" s="3"/>
      <c r="I8" s="3"/>
    </row>
    <row r="9" spans="1:9" ht="14.25">
      <c r="A9" s="29" t="s">
        <v>350</v>
      </c>
      <c r="B9" s="78">
        <f>'kiadások önkorm'!D52</f>
        <v>16834200</v>
      </c>
      <c r="C9" s="3"/>
      <c r="D9" s="3"/>
      <c r="E9" s="3"/>
      <c r="F9" s="3"/>
      <c r="G9" s="3"/>
      <c r="H9" s="3"/>
      <c r="I9" s="3"/>
    </row>
    <row r="10" spans="1:9" ht="14.25">
      <c r="A10" s="29" t="s">
        <v>351</v>
      </c>
      <c r="B10" s="78">
        <f>'kiadások önkorm'!D61</f>
        <v>530000</v>
      </c>
      <c r="C10" s="3"/>
      <c r="D10" s="3"/>
      <c r="E10" s="3"/>
      <c r="F10" s="3"/>
      <c r="G10" s="3"/>
      <c r="H10" s="3"/>
      <c r="I10" s="3"/>
    </row>
    <row r="11" spans="1:9" ht="14.25">
      <c r="A11" s="29" t="s">
        <v>352</v>
      </c>
      <c r="B11" s="78">
        <f>'kiadások önkorm'!D75</f>
        <v>16559098</v>
      </c>
      <c r="C11" s="3"/>
      <c r="D11" s="3"/>
      <c r="E11" s="3"/>
      <c r="F11" s="3"/>
      <c r="G11" s="3"/>
      <c r="H11" s="3"/>
      <c r="I11" s="3"/>
    </row>
    <row r="12" spans="1:9" ht="14.25">
      <c r="A12" s="29" t="s">
        <v>353</v>
      </c>
      <c r="B12" s="78">
        <f>'kiadások önkorm'!D84</f>
        <v>2344000</v>
      </c>
      <c r="C12" s="3"/>
      <c r="D12" s="3"/>
      <c r="E12" s="3"/>
      <c r="F12" s="3"/>
      <c r="G12" s="3"/>
      <c r="H12" s="3"/>
      <c r="I12" s="3"/>
    </row>
    <row r="13" spans="1:9" ht="14.25">
      <c r="A13" s="29" t="s">
        <v>354</v>
      </c>
      <c r="B13" s="78">
        <f>'kiadások önkorm'!D89</f>
        <v>12072306</v>
      </c>
      <c r="C13" s="3"/>
      <c r="D13" s="3"/>
      <c r="E13" s="3"/>
      <c r="F13" s="3"/>
      <c r="G13" s="3"/>
      <c r="H13" s="3"/>
      <c r="I13" s="3"/>
    </row>
    <row r="14" spans="1:9" ht="14.25">
      <c r="A14" s="29" t="s">
        <v>355</v>
      </c>
      <c r="B14" s="78">
        <f>'kiadások önkorm'!D98</f>
        <v>0</v>
      </c>
      <c r="C14" s="3"/>
      <c r="D14" s="3"/>
      <c r="E14" s="3"/>
      <c r="F14" s="3"/>
      <c r="G14" s="3"/>
      <c r="H14" s="3"/>
      <c r="I14" s="3"/>
    </row>
    <row r="15" spans="1:9" ht="14.25">
      <c r="A15" s="30" t="s">
        <v>347</v>
      </c>
      <c r="B15" s="78">
        <f>SUM(B7:B14)</f>
        <v>65546604</v>
      </c>
      <c r="C15" s="3"/>
      <c r="D15" s="3"/>
      <c r="E15" s="3"/>
      <c r="F15" s="3"/>
      <c r="G15" s="3"/>
      <c r="H15" s="3"/>
      <c r="I15" s="3"/>
    </row>
    <row r="16" spans="1:9" ht="14.25">
      <c r="A16" s="30" t="s">
        <v>356</v>
      </c>
      <c r="B16" s="78">
        <f>'kiadások önkorm'!D123</f>
        <v>900000</v>
      </c>
      <c r="C16" s="3"/>
      <c r="D16" s="3"/>
      <c r="E16" s="3"/>
      <c r="F16" s="3"/>
      <c r="G16" s="3"/>
      <c r="H16" s="3"/>
      <c r="I16" s="3"/>
    </row>
    <row r="17" spans="1:9" ht="14.25">
      <c r="A17" s="41" t="s">
        <v>187</v>
      </c>
      <c r="B17" s="227">
        <f>SUM(B16+B15)</f>
        <v>66446604</v>
      </c>
      <c r="C17" s="3"/>
      <c r="D17" s="3"/>
      <c r="E17" s="3"/>
      <c r="F17" s="3"/>
      <c r="G17" s="3"/>
      <c r="H17" s="3"/>
      <c r="I17" s="3"/>
    </row>
    <row r="18" spans="1:9" ht="14.25">
      <c r="A18" s="29" t="s">
        <v>358</v>
      </c>
      <c r="B18" s="78">
        <f>'bevételek önkormányzat'!D19</f>
        <v>11673610</v>
      </c>
      <c r="C18" s="3"/>
      <c r="D18" s="3"/>
      <c r="E18" s="3"/>
      <c r="F18" s="3"/>
      <c r="G18" s="3"/>
      <c r="H18" s="3"/>
      <c r="I18" s="3"/>
    </row>
    <row r="19" spans="1:9" ht="14.25">
      <c r="A19" s="29" t="s">
        <v>359</v>
      </c>
      <c r="B19" s="78">
        <f>'bevételek önkormányzat'!D55</f>
        <v>6204306</v>
      </c>
      <c r="C19" s="3"/>
      <c r="D19" s="3"/>
      <c r="E19" s="3"/>
      <c r="F19" s="3"/>
      <c r="G19" s="3"/>
      <c r="H19" s="3"/>
      <c r="I19" s="3"/>
    </row>
    <row r="20" spans="1:9" ht="14.25">
      <c r="A20" s="29" t="s">
        <v>360</v>
      </c>
      <c r="B20" s="78">
        <f>'bevételek önkormányzat'!D33</f>
        <v>17070000</v>
      </c>
      <c r="C20" s="3"/>
      <c r="D20" s="3"/>
      <c r="E20" s="3"/>
      <c r="F20" s="3"/>
      <c r="G20" s="3"/>
      <c r="H20" s="3"/>
      <c r="I20" s="3"/>
    </row>
    <row r="21" spans="1:9" ht="14.25">
      <c r="A21" s="29" t="s">
        <v>361</v>
      </c>
      <c r="B21" s="78">
        <f>'bevételek önkormányzat'!D44</f>
        <v>6642262</v>
      </c>
      <c r="C21" s="3"/>
      <c r="D21" s="3"/>
      <c r="E21" s="3"/>
      <c r="F21" s="3"/>
      <c r="G21" s="3"/>
      <c r="H21" s="3"/>
      <c r="I21" s="3"/>
    </row>
    <row r="22" spans="1:9" ht="14.25">
      <c r="A22" s="29" t="s">
        <v>362</v>
      </c>
      <c r="B22" s="78">
        <f>'bevételek önkormányzat'!D61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9" t="s">
        <v>363</v>
      </c>
      <c r="B23" s="78">
        <f>'bevételek önkormányzat'!D48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9" t="s">
        <v>364</v>
      </c>
      <c r="B24" s="78">
        <f>'bevételek önkormányzat'!D65</f>
        <v>0</v>
      </c>
      <c r="C24" s="3"/>
      <c r="D24" s="3"/>
      <c r="E24" s="3"/>
      <c r="F24" s="3"/>
      <c r="G24" s="3"/>
      <c r="H24" s="3"/>
      <c r="I24" s="3"/>
    </row>
    <row r="25" spans="1:9" ht="14.25">
      <c r="A25" s="30" t="s">
        <v>357</v>
      </c>
      <c r="B25" s="78">
        <f>SUM(B18:B24)</f>
        <v>41590178</v>
      </c>
      <c r="C25" s="3"/>
      <c r="D25" s="3"/>
      <c r="E25" s="3"/>
      <c r="F25" s="3"/>
      <c r="G25" s="3"/>
      <c r="H25" s="3"/>
      <c r="I25" s="3"/>
    </row>
    <row r="26" spans="1:9" ht="14.25">
      <c r="A26" s="30" t="s">
        <v>365</v>
      </c>
      <c r="B26" s="78">
        <f>'bevételek önkormányzat'!D96</f>
        <v>24856426</v>
      </c>
      <c r="C26" s="3"/>
      <c r="D26" s="3"/>
      <c r="E26" s="3"/>
      <c r="F26" s="3"/>
      <c r="G26" s="3"/>
      <c r="H26" s="3"/>
      <c r="I26" s="3"/>
    </row>
    <row r="27" spans="1:9" ht="14.25">
      <c r="A27" s="41" t="s">
        <v>188</v>
      </c>
      <c r="B27" s="227">
        <f>SUM(B25+B26)</f>
        <v>66446604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77"/>
      <c r="C28" s="3"/>
      <c r="D28" s="3"/>
      <c r="E28" s="3"/>
      <c r="F28" s="3"/>
      <c r="G28" s="3"/>
      <c r="H28" s="3"/>
      <c r="I28" s="3"/>
    </row>
    <row r="29" spans="1:9" ht="14.25">
      <c r="A29" s="3"/>
      <c r="B29" s="77"/>
      <c r="C29" s="3"/>
      <c r="D29" s="3"/>
      <c r="E29" s="3"/>
      <c r="F29" s="3"/>
      <c r="G29" s="3"/>
      <c r="H29" s="3"/>
      <c r="I29" s="3"/>
    </row>
    <row r="30" spans="1:9" ht="14.25">
      <c r="A30" s="3"/>
      <c r="B30" s="77"/>
      <c r="C30" s="3"/>
      <c r="D30" s="3"/>
      <c r="E30" s="3"/>
      <c r="F30" s="3"/>
      <c r="G30" s="3"/>
      <c r="H30" s="3"/>
      <c r="I30" s="3"/>
    </row>
    <row r="31" spans="1:9" ht="14.25">
      <c r="A31" s="3"/>
      <c r="B31" s="77"/>
      <c r="C31" s="3"/>
      <c r="D31" s="3"/>
      <c r="E31" s="3"/>
      <c r="F31" s="3"/>
      <c r="G31" s="3"/>
      <c r="H31" s="3"/>
      <c r="I31" s="3"/>
    </row>
    <row r="32" spans="1:9" ht="14.25">
      <c r="A32" s="3"/>
      <c r="B32" s="77"/>
      <c r="C32" s="3"/>
      <c r="D32" s="3"/>
      <c r="E32" s="3"/>
      <c r="F32" s="3"/>
      <c r="G32" s="3"/>
      <c r="H32" s="3"/>
      <c r="I32" s="3"/>
    </row>
    <row r="33" spans="1:9" ht="14.25">
      <c r="A33" s="3"/>
      <c r="B33" s="77"/>
      <c r="C33" s="3"/>
      <c r="D33" s="3"/>
      <c r="E33" s="3"/>
      <c r="F33" s="3"/>
      <c r="G33" s="3"/>
      <c r="H33" s="3"/>
      <c r="I33" s="3"/>
    </row>
    <row r="34" spans="1:9" ht="14.25">
      <c r="A34" s="3"/>
      <c r="B34" s="77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0" customWidth="1"/>
    <col min="6" max="16384" width="9.140625" style="58" customWidth="1"/>
  </cols>
  <sheetData>
    <row r="1" spans="1:5" ht="13.5">
      <c r="A1" s="248" t="s">
        <v>649</v>
      </c>
      <c r="B1" s="248"/>
      <c r="C1" s="248"/>
      <c r="D1" s="248"/>
      <c r="E1" s="248"/>
    </row>
    <row r="2" spans="1:5" ht="27" customHeight="1">
      <c r="A2" s="241" t="s">
        <v>630</v>
      </c>
      <c r="B2" s="249"/>
      <c r="C2" s="249"/>
      <c r="D2" s="249"/>
      <c r="E2" s="249"/>
    </row>
    <row r="3" spans="1:5" ht="22.5" customHeight="1">
      <c r="A3" s="243" t="s">
        <v>0</v>
      </c>
      <c r="B3" s="249"/>
      <c r="C3" s="249"/>
      <c r="D3" s="249"/>
      <c r="E3" s="249"/>
    </row>
    <row r="4" ht="18">
      <c r="A4" s="45"/>
    </row>
    <row r="5" ht="13.5">
      <c r="A5" s="58" t="s">
        <v>303</v>
      </c>
    </row>
    <row r="6" spans="1:5" s="150" customFormat="1" ht="48.75" customHeight="1">
      <c r="A6" s="46" t="s">
        <v>366</v>
      </c>
      <c r="B6" s="47" t="s">
        <v>367</v>
      </c>
      <c r="C6" s="116" t="s">
        <v>321</v>
      </c>
      <c r="D6" s="116" t="s">
        <v>322</v>
      </c>
      <c r="E6" s="116" t="s">
        <v>323</v>
      </c>
    </row>
    <row r="7" spans="1:5" ht="13.5" customHeight="1">
      <c r="A7" s="69" t="s">
        <v>314</v>
      </c>
      <c r="B7" s="35" t="s">
        <v>603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315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210</v>
      </c>
      <c r="B9" s="44" t="s">
        <v>579</v>
      </c>
      <c r="C9" s="87">
        <v>8000000</v>
      </c>
      <c r="D9" s="87"/>
      <c r="E9" s="87"/>
    </row>
    <row r="10" spans="1:5" ht="13.5" customHeight="1">
      <c r="A10" s="44" t="s">
        <v>211</v>
      </c>
      <c r="B10" s="44" t="s">
        <v>579</v>
      </c>
      <c r="C10" s="87"/>
      <c r="D10" s="87"/>
      <c r="E10" s="87"/>
    </row>
    <row r="11" spans="1:5" ht="13.5" customHeight="1">
      <c r="A11" s="44" t="s">
        <v>212</v>
      </c>
      <c r="B11" s="44" t="s">
        <v>579</v>
      </c>
      <c r="C11" s="87"/>
      <c r="D11" s="87"/>
      <c r="E11" s="87"/>
    </row>
    <row r="12" spans="1:5" ht="13.5" customHeight="1">
      <c r="A12" s="44" t="s">
        <v>213</v>
      </c>
      <c r="B12" s="44" t="s">
        <v>579</v>
      </c>
      <c r="C12" s="87">
        <v>4500000</v>
      </c>
      <c r="D12" s="87"/>
      <c r="E12" s="87"/>
    </row>
    <row r="13" spans="1:5" ht="13.5" customHeight="1">
      <c r="A13" s="44" t="s">
        <v>165</v>
      </c>
      <c r="B13" s="48" t="s">
        <v>586</v>
      </c>
      <c r="C13" s="87">
        <v>700000</v>
      </c>
      <c r="D13" s="87"/>
      <c r="E13" s="87"/>
    </row>
    <row r="14" spans="1:5" ht="13.5" customHeight="1">
      <c r="A14" s="44" t="s">
        <v>163</v>
      </c>
      <c r="B14" s="48" t="s">
        <v>580</v>
      </c>
      <c r="C14" s="87">
        <v>4770000</v>
      </c>
      <c r="D14" s="87"/>
      <c r="E14" s="87"/>
    </row>
    <row r="15" spans="1:5" ht="13.5" customHeight="1">
      <c r="A15" s="69" t="s">
        <v>316</v>
      </c>
      <c r="B15" s="70" t="s">
        <v>319</v>
      </c>
      <c r="C15" s="87">
        <f>SUM(C9:C14)</f>
        <v>17970000</v>
      </c>
      <c r="D15" s="87">
        <v>0</v>
      </c>
      <c r="E15" s="87">
        <v>0</v>
      </c>
    </row>
    <row r="16" spans="1:5" ht="13.5" customHeight="1">
      <c r="A16" s="69"/>
      <c r="B16" s="56" t="s">
        <v>599</v>
      </c>
      <c r="C16" s="87">
        <v>3000000</v>
      </c>
      <c r="D16" s="87"/>
      <c r="E16" s="87"/>
    </row>
    <row r="17" spans="1:5" ht="13.5" customHeight="1">
      <c r="A17" s="69"/>
      <c r="B17" s="56" t="s">
        <v>14</v>
      </c>
      <c r="C17" s="87">
        <v>0</v>
      </c>
      <c r="D17" s="87"/>
      <c r="E17" s="87"/>
    </row>
    <row r="18" spans="1:5" ht="13.5" customHeight="1">
      <c r="A18" s="69" t="s">
        <v>317</v>
      </c>
      <c r="B18" s="70" t="s">
        <v>320</v>
      </c>
      <c r="C18" s="87">
        <f>SUM(C16:C17)</f>
        <v>3000000</v>
      </c>
      <c r="D18" s="87">
        <v>0</v>
      </c>
      <c r="E18" s="87">
        <v>0</v>
      </c>
    </row>
    <row r="19" spans="1:5" ht="13.5" customHeight="1">
      <c r="A19" s="69" t="s">
        <v>318</v>
      </c>
      <c r="B19" s="70"/>
      <c r="C19" s="87"/>
      <c r="D19" s="87"/>
      <c r="E19" s="87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7.7109375" style="83" customWidth="1"/>
    <col min="5" max="5" width="18.140625" style="83" customWidth="1"/>
    <col min="6" max="16384" width="8.8515625" style="83" customWidth="1"/>
  </cols>
  <sheetData>
    <row r="1" spans="1:4" ht="13.5">
      <c r="A1" s="237" t="s">
        <v>740</v>
      </c>
      <c r="B1" s="237"/>
      <c r="C1" s="237"/>
      <c r="D1" s="237"/>
    </row>
    <row r="2" spans="1:4" ht="24" customHeight="1">
      <c r="A2" s="241" t="s">
        <v>630</v>
      </c>
      <c r="B2" s="242"/>
      <c r="C2" s="242"/>
      <c r="D2" s="242"/>
    </row>
    <row r="3" spans="1:4" ht="23.25" customHeight="1">
      <c r="A3" s="243" t="s">
        <v>613</v>
      </c>
      <c r="B3" s="242"/>
      <c r="C3" s="242"/>
      <c r="D3" s="242"/>
    </row>
    <row r="4" spans="1:5" ht="18">
      <c r="A4" s="33"/>
      <c r="E4" s="91"/>
    </row>
    <row r="5" ht="13.5">
      <c r="E5" s="91"/>
    </row>
    <row r="6" spans="1:5" ht="26.25">
      <c r="A6" s="204" t="s">
        <v>366</v>
      </c>
      <c r="B6" s="205" t="s">
        <v>367</v>
      </c>
      <c r="C6" s="54" t="s">
        <v>303</v>
      </c>
      <c r="D6" s="99" t="s">
        <v>729</v>
      </c>
      <c r="E6" s="233"/>
    </row>
    <row r="7" spans="1:5" ht="13.5">
      <c r="A7" s="224" t="s">
        <v>292</v>
      </c>
      <c r="B7" s="228" t="s">
        <v>237</v>
      </c>
      <c r="C7" s="88">
        <v>15059075</v>
      </c>
      <c r="D7" s="114">
        <v>13568675</v>
      </c>
      <c r="E7" s="96"/>
    </row>
    <row r="8" spans="1:5" ht="13.5">
      <c r="A8" s="224" t="s">
        <v>647</v>
      </c>
      <c r="B8" s="228" t="s">
        <v>237</v>
      </c>
      <c r="C8" s="88">
        <v>0</v>
      </c>
      <c r="D8" s="88">
        <f>C8</f>
        <v>0</v>
      </c>
      <c r="E8" s="96"/>
    </row>
    <row r="9" ht="13.5">
      <c r="E9" s="91"/>
    </row>
    <row r="10" ht="13.5">
      <c r="E10" s="9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16.28125" style="122" customWidth="1"/>
    <col min="4" max="16384" width="8.8515625" style="83" customWidth="1"/>
  </cols>
  <sheetData>
    <row r="1" spans="1:3" ht="13.5">
      <c r="A1" s="237" t="s">
        <v>723</v>
      </c>
      <c r="B1" s="237"/>
      <c r="C1" s="237"/>
    </row>
    <row r="2" spans="1:3" ht="27" customHeight="1">
      <c r="A2" s="241" t="s">
        <v>630</v>
      </c>
      <c r="B2" s="242"/>
      <c r="C2" s="242"/>
    </row>
    <row r="3" spans="1:3" ht="25.5" customHeight="1">
      <c r="A3" s="243" t="s">
        <v>618</v>
      </c>
      <c r="B3" s="242"/>
      <c r="C3" s="242"/>
    </row>
    <row r="4" spans="1:3" ht="15.75" customHeight="1">
      <c r="A4" s="40"/>
      <c r="B4" s="130"/>
      <c r="C4" s="135"/>
    </row>
    <row r="5" ht="21" customHeight="1">
      <c r="A5" s="58" t="s">
        <v>303</v>
      </c>
    </row>
    <row r="6" spans="1:3" s="117" customFormat="1" ht="26.25">
      <c r="A6" s="154" t="s">
        <v>293</v>
      </c>
      <c r="B6" s="2" t="s">
        <v>367</v>
      </c>
      <c r="C6" s="156" t="s">
        <v>326</v>
      </c>
    </row>
    <row r="7" spans="1:3" ht="13.5">
      <c r="A7" s="11" t="s">
        <v>263</v>
      </c>
      <c r="B7" s="5" t="s">
        <v>562</v>
      </c>
      <c r="C7" s="123"/>
    </row>
    <row r="8" spans="1:3" ht="13.5">
      <c r="A8" s="11" t="s">
        <v>272</v>
      </c>
      <c r="B8" s="5" t="s">
        <v>562</v>
      </c>
      <c r="C8" s="123"/>
    </row>
    <row r="9" spans="1:3" ht="13.5">
      <c r="A9" s="11" t="s">
        <v>273</v>
      </c>
      <c r="B9" s="5" t="s">
        <v>562</v>
      </c>
      <c r="C9" s="123"/>
    </row>
    <row r="10" spans="1:3" ht="13.5">
      <c r="A10" s="11" t="s">
        <v>271</v>
      </c>
      <c r="B10" s="5" t="s">
        <v>562</v>
      </c>
      <c r="C10" s="123"/>
    </row>
    <row r="11" spans="1:3" ht="13.5">
      <c r="A11" s="11" t="s">
        <v>270</v>
      </c>
      <c r="B11" s="5" t="s">
        <v>562</v>
      </c>
      <c r="C11" s="123"/>
    </row>
    <row r="12" spans="1:3" ht="13.5">
      <c r="A12" s="11" t="s">
        <v>269</v>
      </c>
      <c r="B12" s="5" t="s">
        <v>562</v>
      </c>
      <c r="C12" s="123"/>
    </row>
    <row r="13" spans="1:3" ht="13.5">
      <c r="A13" s="11" t="s">
        <v>264</v>
      </c>
      <c r="B13" s="5" t="s">
        <v>562</v>
      </c>
      <c r="C13" s="123"/>
    </row>
    <row r="14" spans="1:3" ht="13.5">
      <c r="A14" s="11" t="s">
        <v>265</v>
      </c>
      <c r="B14" s="5" t="s">
        <v>562</v>
      </c>
      <c r="C14" s="123"/>
    </row>
    <row r="15" spans="1:3" ht="13.5">
      <c r="A15" s="11" t="s">
        <v>266</v>
      </c>
      <c r="B15" s="5" t="s">
        <v>562</v>
      </c>
      <c r="C15" s="123"/>
    </row>
    <row r="16" spans="1:3" ht="13.5">
      <c r="A16" s="11" t="s">
        <v>267</v>
      </c>
      <c r="B16" s="5" t="s">
        <v>562</v>
      </c>
      <c r="C16" s="123"/>
    </row>
    <row r="17" spans="1:3" ht="26.25">
      <c r="A17" s="6" t="s">
        <v>152</v>
      </c>
      <c r="B17" s="7" t="s">
        <v>562</v>
      </c>
      <c r="C17" s="123"/>
    </row>
    <row r="18" spans="1:3" ht="13.5">
      <c r="A18" s="11" t="s">
        <v>263</v>
      </c>
      <c r="B18" s="5" t="s">
        <v>563</v>
      </c>
      <c r="C18" s="123"/>
    </row>
    <row r="19" spans="1:3" ht="13.5">
      <c r="A19" s="11" t="s">
        <v>272</v>
      </c>
      <c r="B19" s="5" t="s">
        <v>563</v>
      </c>
      <c r="C19" s="123"/>
    </row>
    <row r="20" spans="1:3" ht="13.5">
      <c r="A20" s="11" t="s">
        <v>273</v>
      </c>
      <c r="B20" s="5" t="s">
        <v>563</v>
      </c>
      <c r="C20" s="123"/>
    </row>
    <row r="21" spans="1:3" ht="13.5">
      <c r="A21" s="11" t="s">
        <v>271</v>
      </c>
      <c r="B21" s="5" t="s">
        <v>563</v>
      </c>
      <c r="C21" s="123"/>
    </row>
    <row r="22" spans="1:3" ht="13.5">
      <c r="A22" s="11" t="s">
        <v>270</v>
      </c>
      <c r="B22" s="5" t="s">
        <v>563</v>
      </c>
      <c r="C22" s="123"/>
    </row>
    <row r="23" spans="1:3" ht="13.5">
      <c r="A23" s="11" t="s">
        <v>269</v>
      </c>
      <c r="B23" s="5" t="s">
        <v>563</v>
      </c>
      <c r="C23" s="123"/>
    </row>
    <row r="24" spans="1:3" ht="13.5">
      <c r="A24" s="11" t="s">
        <v>264</v>
      </c>
      <c r="B24" s="5" t="s">
        <v>563</v>
      </c>
      <c r="C24" s="123"/>
    </row>
    <row r="25" spans="1:3" ht="13.5">
      <c r="A25" s="11" t="s">
        <v>265</v>
      </c>
      <c r="B25" s="5" t="s">
        <v>563</v>
      </c>
      <c r="C25" s="123"/>
    </row>
    <row r="26" spans="1:3" ht="13.5">
      <c r="A26" s="11" t="s">
        <v>266</v>
      </c>
      <c r="B26" s="5" t="s">
        <v>563</v>
      </c>
      <c r="C26" s="123"/>
    </row>
    <row r="27" spans="1:3" ht="13.5">
      <c r="A27" s="11" t="s">
        <v>267</v>
      </c>
      <c r="B27" s="5" t="s">
        <v>563</v>
      </c>
      <c r="C27" s="123"/>
    </row>
    <row r="28" spans="1:3" ht="26.25">
      <c r="A28" s="6" t="s">
        <v>208</v>
      </c>
      <c r="B28" s="7" t="s">
        <v>563</v>
      </c>
      <c r="C28" s="123"/>
    </row>
    <row r="29" spans="1:3" ht="13.5">
      <c r="A29" s="11" t="s">
        <v>263</v>
      </c>
      <c r="B29" s="5" t="s">
        <v>564</v>
      </c>
      <c r="C29" s="123">
        <v>1176000</v>
      </c>
    </row>
    <row r="30" spans="1:3" ht="13.5">
      <c r="A30" s="11" t="s">
        <v>272</v>
      </c>
      <c r="B30" s="5" t="s">
        <v>564</v>
      </c>
      <c r="C30" s="123"/>
    </row>
    <row r="31" spans="1:3" ht="13.5">
      <c r="A31" s="11" t="s">
        <v>273</v>
      </c>
      <c r="B31" s="5" t="s">
        <v>564</v>
      </c>
      <c r="C31" s="123"/>
    </row>
    <row r="32" spans="1:3" ht="13.5">
      <c r="A32" s="11" t="s">
        <v>271</v>
      </c>
      <c r="B32" s="5" t="s">
        <v>564</v>
      </c>
      <c r="C32" s="123"/>
    </row>
    <row r="33" spans="1:3" ht="13.5">
      <c r="A33" s="11" t="s">
        <v>270</v>
      </c>
      <c r="B33" s="5" t="s">
        <v>564</v>
      </c>
      <c r="C33" s="123"/>
    </row>
    <row r="34" spans="1:3" ht="13.5">
      <c r="A34" s="11" t="s">
        <v>269</v>
      </c>
      <c r="B34" s="5" t="s">
        <v>564</v>
      </c>
      <c r="C34" s="123"/>
    </row>
    <row r="35" spans="1:3" ht="13.5">
      <c r="A35" s="11" t="s">
        <v>264</v>
      </c>
      <c r="B35" s="5" t="s">
        <v>564</v>
      </c>
      <c r="C35" s="123"/>
    </row>
    <row r="36" spans="1:3" ht="13.5">
      <c r="A36" s="11" t="s">
        <v>265</v>
      </c>
      <c r="B36" s="5" t="s">
        <v>564</v>
      </c>
      <c r="C36" s="123"/>
    </row>
    <row r="37" spans="1:3" ht="13.5">
      <c r="A37" s="11" t="s">
        <v>266</v>
      </c>
      <c r="B37" s="5" t="s">
        <v>564</v>
      </c>
      <c r="C37" s="123"/>
    </row>
    <row r="38" spans="1:3" ht="13.5">
      <c r="A38" s="11" t="s">
        <v>267</v>
      </c>
      <c r="B38" s="5" t="s">
        <v>564</v>
      </c>
      <c r="C38" s="123"/>
    </row>
    <row r="39" spans="1:3" ht="13.5">
      <c r="A39" s="6" t="s">
        <v>207</v>
      </c>
      <c r="B39" s="7" t="s">
        <v>564</v>
      </c>
      <c r="C39" s="123">
        <f>SUM(C29:C38)</f>
        <v>1176000</v>
      </c>
    </row>
    <row r="40" spans="1:3" ht="13.5">
      <c r="A40" s="11" t="s">
        <v>263</v>
      </c>
      <c r="B40" s="5" t="s">
        <v>570</v>
      </c>
      <c r="C40" s="123"/>
    </row>
    <row r="41" spans="1:3" ht="13.5">
      <c r="A41" s="11" t="s">
        <v>272</v>
      </c>
      <c r="B41" s="5" t="s">
        <v>570</v>
      </c>
      <c r="C41" s="123"/>
    </row>
    <row r="42" spans="1:3" ht="13.5">
      <c r="A42" s="11" t="s">
        <v>273</v>
      </c>
      <c r="B42" s="5" t="s">
        <v>570</v>
      </c>
      <c r="C42" s="123"/>
    </row>
    <row r="43" spans="1:3" ht="13.5">
      <c r="A43" s="11" t="s">
        <v>271</v>
      </c>
      <c r="B43" s="5" t="s">
        <v>570</v>
      </c>
      <c r="C43" s="123"/>
    </row>
    <row r="44" spans="1:3" ht="13.5">
      <c r="A44" s="11" t="s">
        <v>270</v>
      </c>
      <c r="B44" s="5" t="s">
        <v>570</v>
      </c>
      <c r="C44" s="123"/>
    </row>
    <row r="45" spans="1:3" ht="13.5">
      <c r="A45" s="11" t="s">
        <v>269</v>
      </c>
      <c r="B45" s="5" t="s">
        <v>570</v>
      </c>
      <c r="C45" s="123"/>
    </row>
    <row r="46" spans="1:3" ht="13.5">
      <c r="A46" s="11" t="s">
        <v>264</v>
      </c>
      <c r="B46" s="5" t="s">
        <v>570</v>
      </c>
      <c r="C46" s="123"/>
    </row>
    <row r="47" spans="1:3" ht="13.5">
      <c r="A47" s="11" t="s">
        <v>265</v>
      </c>
      <c r="B47" s="5" t="s">
        <v>570</v>
      </c>
      <c r="C47" s="123"/>
    </row>
    <row r="48" spans="1:3" ht="13.5">
      <c r="A48" s="11" t="s">
        <v>266</v>
      </c>
      <c r="B48" s="5" t="s">
        <v>570</v>
      </c>
      <c r="C48" s="123"/>
    </row>
    <row r="49" spans="1:3" ht="13.5">
      <c r="A49" s="11" t="s">
        <v>267</v>
      </c>
      <c r="B49" s="5" t="s">
        <v>570</v>
      </c>
      <c r="C49" s="123"/>
    </row>
    <row r="50" spans="1:3" ht="26.25">
      <c r="A50" s="6" t="s">
        <v>206</v>
      </c>
      <c r="B50" s="7" t="s">
        <v>570</v>
      </c>
      <c r="C50" s="123"/>
    </row>
    <row r="51" spans="1:3" ht="13.5">
      <c r="A51" s="11" t="s">
        <v>268</v>
      </c>
      <c r="B51" s="5" t="s">
        <v>571</v>
      </c>
      <c r="C51" s="123"/>
    </row>
    <row r="52" spans="1:3" ht="13.5">
      <c r="A52" s="11" t="s">
        <v>272</v>
      </c>
      <c r="B52" s="5" t="s">
        <v>571</v>
      </c>
      <c r="C52" s="123"/>
    </row>
    <row r="53" spans="1:3" ht="13.5">
      <c r="A53" s="11" t="s">
        <v>273</v>
      </c>
      <c r="B53" s="5" t="s">
        <v>571</v>
      </c>
      <c r="C53" s="123"/>
    </row>
    <row r="54" spans="1:3" ht="13.5">
      <c r="A54" s="11" t="s">
        <v>271</v>
      </c>
      <c r="B54" s="5" t="s">
        <v>571</v>
      </c>
      <c r="C54" s="123"/>
    </row>
    <row r="55" spans="1:3" ht="13.5">
      <c r="A55" s="11" t="s">
        <v>270</v>
      </c>
      <c r="B55" s="5" t="s">
        <v>571</v>
      </c>
      <c r="C55" s="123"/>
    </row>
    <row r="56" spans="1:3" ht="13.5">
      <c r="A56" s="11" t="s">
        <v>269</v>
      </c>
      <c r="B56" s="5" t="s">
        <v>571</v>
      </c>
      <c r="C56" s="123"/>
    </row>
    <row r="57" spans="1:3" ht="13.5">
      <c r="A57" s="11" t="s">
        <v>264</v>
      </c>
      <c r="B57" s="5" t="s">
        <v>571</v>
      </c>
      <c r="C57" s="123"/>
    </row>
    <row r="58" spans="1:3" ht="13.5">
      <c r="A58" s="11" t="s">
        <v>265</v>
      </c>
      <c r="B58" s="5" t="s">
        <v>571</v>
      </c>
      <c r="C58" s="123"/>
    </row>
    <row r="59" spans="1:3" ht="13.5">
      <c r="A59" s="11" t="s">
        <v>266</v>
      </c>
      <c r="B59" s="5" t="s">
        <v>571</v>
      </c>
      <c r="C59" s="123"/>
    </row>
    <row r="60" spans="1:3" ht="13.5">
      <c r="A60" s="11" t="s">
        <v>267</v>
      </c>
      <c r="B60" s="5" t="s">
        <v>571</v>
      </c>
      <c r="C60" s="123"/>
    </row>
    <row r="61" spans="1:3" ht="26.25">
      <c r="A61" s="6" t="s">
        <v>209</v>
      </c>
      <c r="B61" s="7" t="s">
        <v>571</v>
      </c>
      <c r="C61" s="123"/>
    </row>
    <row r="62" spans="1:3" ht="13.5">
      <c r="A62" s="11" t="s">
        <v>263</v>
      </c>
      <c r="B62" s="5" t="s">
        <v>572</v>
      </c>
      <c r="C62" s="123"/>
    </row>
    <row r="63" spans="1:3" ht="13.5">
      <c r="A63" s="11" t="s">
        <v>272</v>
      </c>
      <c r="B63" s="5" t="s">
        <v>572</v>
      </c>
      <c r="C63" s="123"/>
    </row>
    <row r="64" spans="1:3" ht="13.5">
      <c r="A64" s="11" t="s">
        <v>273</v>
      </c>
      <c r="B64" s="5" t="s">
        <v>572</v>
      </c>
      <c r="C64" s="123"/>
    </row>
    <row r="65" spans="1:3" ht="13.5">
      <c r="A65" s="11" t="s">
        <v>271</v>
      </c>
      <c r="B65" s="5" t="s">
        <v>572</v>
      </c>
      <c r="C65" s="123"/>
    </row>
    <row r="66" spans="1:3" ht="13.5">
      <c r="A66" s="11" t="s">
        <v>270</v>
      </c>
      <c r="B66" s="5" t="s">
        <v>572</v>
      </c>
      <c r="C66" s="123"/>
    </row>
    <row r="67" spans="1:3" ht="13.5">
      <c r="A67" s="11" t="s">
        <v>269</v>
      </c>
      <c r="B67" s="5" t="s">
        <v>572</v>
      </c>
      <c r="C67" s="123"/>
    </row>
    <row r="68" spans="1:3" ht="13.5">
      <c r="A68" s="11" t="s">
        <v>264</v>
      </c>
      <c r="B68" s="5" t="s">
        <v>572</v>
      </c>
      <c r="C68" s="123"/>
    </row>
    <row r="69" spans="1:3" ht="13.5">
      <c r="A69" s="11" t="s">
        <v>265</v>
      </c>
      <c r="B69" s="5" t="s">
        <v>572</v>
      </c>
      <c r="C69" s="123"/>
    </row>
    <row r="70" spans="1:3" ht="13.5">
      <c r="A70" s="11" t="s">
        <v>266</v>
      </c>
      <c r="B70" s="5" t="s">
        <v>572</v>
      </c>
      <c r="C70" s="123"/>
    </row>
    <row r="71" spans="1:3" ht="13.5">
      <c r="A71" s="11" t="s">
        <v>267</v>
      </c>
      <c r="B71" s="5" t="s">
        <v>572</v>
      </c>
      <c r="C71" s="123"/>
    </row>
    <row r="72" spans="1:3" ht="13.5">
      <c r="A72" s="6" t="s">
        <v>157</v>
      </c>
      <c r="B72" s="7" t="s">
        <v>572</v>
      </c>
      <c r="C72" s="123"/>
    </row>
    <row r="73" spans="1:3" ht="13.5">
      <c r="A73" s="11" t="s">
        <v>274</v>
      </c>
      <c r="B73" s="4" t="s">
        <v>17</v>
      </c>
      <c r="C73" s="123"/>
    </row>
    <row r="74" spans="1:3" ht="13.5">
      <c r="A74" s="11" t="s">
        <v>275</v>
      </c>
      <c r="B74" s="4" t="s">
        <v>17</v>
      </c>
      <c r="C74" s="123"/>
    </row>
    <row r="75" spans="1:3" ht="13.5">
      <c r="A75" s="11" t="s">
        <v>283</v>
      </c>
      <c r="B75" s="4" t="s">
        <v>17</v>
      </c>
      <c r="C75" s="123"/>
    </row>
    <row r="76" spans="1:3" ht="13.5">
      <c r="A76" s="4" t="s">
        <v>282</v>
      </c>
      <c r="B76" s="4" t="s">
        <v>17</v>
      </c>
      <c r="C76" s="123"/>
    </row>
    <row r="77" spans="1:3" ht="13.5">
      <c r="A77" s="4" t="s">
        <v>281</v>
      </c>
      <c r="B77" s="4" t="s">
        <v>17</v>
      </c>
      <c r="C77" s="123"/>
    </row>
    <row r="78" spans="1:3" ht="13.5">
      <c r="A78" s="4" t="s">
        <v>280</v>
      </c>
      <c r="B78" s="4" t="s">
        <v>17</v>
      </c>
      <c r="C78" s="123"/>
    </row>
    <row r="79" spans="1:3" ht="13.5">
      <c r="A79" s="11" t="s">
        <v>279</v>
      </c>
      <c r="B79" s="4" t="s">
        <v>17</v>
      </c>
      <c r="C79" s="123"/>
    </row>
    <row r="80" spans="1:3" ht="13.5">
      <c r="A80" s="11" t="s">
        <v>284</v>
      </c>
      <c r="B80" s="4" t="s">
        <v>17</v>
      </c>
      <c r="C80" s="123"/>
    </row>
    <row r="81" spans="1:3" ht="13.5">
      <c r="A81" s="11" t="s">
        <v>276</v>
      </c>
      <c r="B81" s="4" t="s">
        <v>17</v>
      </c>
      <c r="C81" s="123"/>
    </row>
    <row r="82" spans="1:3" ht="13.5">
      <c r="A82" s="11" t="s">
        <v>277</v>
      </c>
      <c r="B82" s="4" t="s">
        <v>17</v>
      </c>
      <c r="C82" s="123"/>
    </row>
    <row r="83" spans="1:3" ht="26.25">
      <c r="A83" s="6" t="s">
        <v>225</v>
      </c>
      <c r="B83" s="7" t="s">
        <v>17</v>
      </c>
      <c r="C83" s="123"/>
    </row>
    <row r="84" spans="1:3" ht="13.5">
      <c r="A84" s="11" t="s">
        <v>274</v>
      </c>
      <c r="B84" s="4" t="s">
        <v>18</v>
      </c>
      <c r="C84" s="123"/>
    </row>
    <row r="85" spans="1:3" ht="13.5">
      <c r="A85" s="11" t="s">
        <v>275</v>
      </c>
      <c r="B85" s="4" t="s">
        <v>18</v>
      </c>
      <c r="C85" s="123"/>
    </row>
    <row r="86" spans="1:3" ht="13.5">
      <c r="A86" s="11" t="s">
        <v>283</v>
      </c>
      <c r="B86" s="4" t="s">
        <v>18</v>
      </c>
      <c r="C86" s="123"/>
    </row>
    <row r="87" spans="1:3" ht="13.5">
      <c r="A87" s="4" t="s">
        <v>282</v>
      </c>
      <c r="B87" s="4" t="s">
        <v>18</v>
      </c>
      <c r="C87" s="123"/>
    </row>
    <row r="88" spans="1:3" ht="13.5">
      <c r="A88" s="4" t="s">
        <v>281</v>
      </c>
      <c r="B88" s="4" t="s">
        <v>18</v>
      </c>
      <c r="C88" s="123"/>
    </row>
    <row r="89" spans="1:3" ht="13.5">
      <c r="A89" s="4" t="s">
        <v>280</v>
      </c>
      <c r="B89" s="4" t="s">
        <v>18</v>
      </c>
      <c r="C89" s="123"/>
    </row>
    <row r="90" spans="1:3" ht="13.5">
      <c r="A90" s="11" t="s">
        <v>279</v>
      </c>
      <c r="B90" s="4" t="s">
        <v>18</v>
      </c>
      <c r="C90" s="123"/>
    </row>
    <row r="91" spans="1:3" ht="13.5">
      <c r="A91" s="11" t="s">
        <v>278</v>
      </c>
      <c r="B91" s="4" t="s">
        <v>18</v>
      </c>
      <c r="C91" s="123"/>
    </row>
    <row r="92" spans="1:3" ht="13.5">
      <c r="A92" s="11" t="s">
        <v>276</v>
      </c>
      <c r="B92" s="4" t="s">
        <v>18</v>
      </c>
      <c r="C92" s="123"/>
    </row>
    <row r="93" spans="1:3" ht="13.5">
      <c r="A93" s="11" t="s">
        <v>277</v>
      </c>
      <c r="B93" s="4" t="s">
        <v>18</v>
      </c>
      <c r="C93" s="123"/>
    </row>
    <row r="94" spans="1:3" ht="13.5">
      <c r="A94" s="13" t="s">
        <v>226</v>
      </c>
      <c r="B94" s="7" t="s">
        <v>18</v>
      </c>
      <c r="C94" s="123"/>
    </row>
    <row r="95" spans="1:3" ht="13.5">
      <c r="A95" s="11" t="s">
        <v>274</v>
      </c>
      <c r="B95" s="4" t="s">
        <v>22</v>
      </c>
      <c r="C95" s="123"/>
    </row>
    <row r="96" spans="1:3" ht="13.5">
      <c r="A96" s="11" t="s">
        <v>275</v>
      </c>
      <c r="B96" s="4" t="s">
        <v>22</v>
      </c>
      <c r="C96" s="123"/>
    </row>
    <row r="97" spans="1:3" ht="13.5">
      <c r="A97" s="11" t="s">
        <v>283</v>
      </c>
      <c r="B97" s="4" t="s">
        <v>22</v>
      </c>
      <c r="C97" s="123"/>
    </row>
    <row r="98" spans="1:3" ht="13.5">
      <c r="A98" s="4" t="s">
        <v>282</v>
      </c>
      <c r="B98" s="4" t="s">
        <v>22</v>
      </c>
      <c r="C98" s="123"/>
    </row>
    <row r="99" spans="1:3" ht="13.5">
      <c r="A99" s="4" t="s">
        <v>281</v>
      </c>
      <c r="B99" s="4" t="s">
        <v>22</v>
      </c>
      <c r="C99" s="123"/>
    </row>
    <row r="100" spans="1:3" ht="13.5">
      <c r="A100" s="4" t="s">
        <v>280</v>
      </c>
      <c r="B100" s="4" t="s">
        <v>22</v>
      </c>
      <c r="C100" s="123"/>
    </row>
    <row r="101" spans="1:3" ht="13.5">
      <c r="A101" s="11" t="s">
        <v>279</v>
      </c>
      <c r="B101" s="4" t="s">
        <v>22</v>
      </c>
      <c r="C101" s="123"/>
    </row>
    <row r="102" spans="1:3" ht="13.5">
      <c r="A102" s="11" t="s">
        <v>284</v>
      </c>
      <c r="B102" s="4" t="s">
        <v>22</v>
      </c>
      <c r="C102" s="123"/>
    </row>
    <row r="103" spans="1:3" ht="13.5">
      <c r="A103" s="11" t="s">
        <v>276</v>
      </c>
      <c r="B103" s="4" t="s">
        <v>22</v>
      </c>
      <c r="C103" s="123"/>
    </row>
    <row r="104" spans="1:3" ht="13.5">
      <c r="A104" s="11" t="s">
        <v>277</v>
      </c>
      <c r="B104" s="4" t="s">
        <v>22</v>
      </c>
      <c r="C104" s="123"/>
    </row>
    <row r="105" spans="1:3" ht="26.25">
      <c r="A105" s="6" t="s">
        <v>227</v>
      </c>
      <c r="B105" s="7" t="s">
        <v>22</v>
      </c>
      <c r="C105" s="123">
        <f>SUM(C97:C104)</f>
        <v>0</v>
      </c>
    </row>
    <row r="106" spans="1:3" ht="13.5">
      <c r="A106" s="11" t="s">
        <v>274</v>
      </c>
      <c r="B106" s="4" t="s">
        <v>23</v>
      </c>
      <c r="C106" s="123"/>
    </row>
    <row r="107" spans="1:3" ht="13.5">
      <c r="A107" s="11" t="s">
        <v>275</v>
      </c>
      <c r="B107" s="4" t="s">
        <v>23</v>
      </c>
      <c r="C107" s="123"/>
    </row>
    <row r="108" spans="1:3" ht="13.5">
      <c r="A108" s="11" t="s">
        <v>283</v>
      </c>
      <c r="B108" s="4" t="s">
        <v>23</v>
      </c>
      <c r="C108" s="123"/>
    </row>
    <row r="109" spans="1:3" ht="13.5">
      <c r="A109" s="4" t="s">
        <v>282</v>
      </c>
      <c r="B109" s="4" t="s">
        <v>23</v>
      </c>
      <c r="C109" s="123"/>
    </row>
    <row r="110" spans="1:3" ht="13.5">
      <c r="A110" s="4" t="s">
        <v>281</v>
      </c>
      <c r="B110" s="4" t="s">
        <v>23</v>
      </c>
      <c r="C110" s="123"/>
    </row>
    <row r="111" spans="1:3" ht="13.5">
      <c r="A111" s="4" t="s">
        <v>280</v>
      </c>
      <c r="B111" s="4" t="s">
        <v>23</v>
      </c>
      <c r="C111" s="123"/>
    </row>
    <row r="112" spans="1:3" ht="13.5">
      <c r="A112" s="11" t="s">
        <v>279</v>
      </c>
      <c r="B112" s="4" t="s">
        <v>23</v>
      </c>
      <c r="C112" s="123"/>
    </row>
    <row r="113" spans="1:3" ht="13.5">
      <c r="A113" s="11" t="s">
        <v>278</v>
      </c>
      <c r="B113" s="4" t="s">
        <v>23</v>
      </c>
      <c r="C113" s="123"/>
    </row>
    <row r="114" spans="1:3" ht="13.5">
      <c r="A114" s="11" t="s">
        <v>276</v>
      </c>
      <c r="B114" s="4" t="s">
        <v>23</v>
      </c>
      <c r="C114" s="123"/>
    </row>
    <row r="115" spans="1:3" ht="13.5">
      <c r="A115" s="11" t="s">
        <v>277</v>
      </c>
      <c r="B115" s="4" t="s">
        <v>23</v>
      </c>
      <c r="C115" s="123"/>
    </row>
    <row r="116" spans="1:3" ht="13.5">
      <c r="A116" s="13" t="s">
        <v>228</v>
      </c>
      <c r="B116" s="7" t="s">
        <v>23</v>
      </c>
      <c r="C116" s="123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58" customWidth="1"/>
    <col min="4" max="16384" width="8.8515625" style="83" customWidth="1"/>
  </cols>
  <sheetData>
    <row r="1" spans="1:3" ht="13.5">
      <c r="A1" s="237" t="s">
        <v>724</v>
      </c>
      <c r="B1" s="237"/>
      <c r="C1" s="237"/>
    </row>
    <row r="2" spans="1:3" ht="28.5" customHeight="1">
      <c r="A2" s="241" t="s">
        <v>630</v>
      </c>
      <c r="B2" s="242"/>
      <c r="C2" s="242"/>
    </row>
    <row r="3" spans="1:3" ht="26.25" customHeight="1">
      <c r="A3" s="243" t="s">
        <v>617</v>
      </c>
      <c r="B3" s="243"/>
      <c r="C3" s="243"/>
    </row>
    <row r="4" spans="1:3" ht="18.75" customHeight="1">
      <c r="A4" s="49"/>
      <c r="B4" s="157"/>
      <c r="C4" s="159"/>
    </row>
    <row r="5" ht="23.25" customHeight="1">
      <c r="A5" s="58" t="s">
        <v>303</v>
      </c>
    </row>
    <row r="6" spans="1:3" ht="26.25">
      <c r="A6" s="70" t="s">
        <v>293</v>
      </c>
      <c r="B6" s="2" t="s">
        <v>367</v>
      </c>
      <c r="C6" s="156" t="s">
        <v>326</v>
      </c>
    </row>
    <row r="7" spans="1:3" ht="13.5">
      <c r="A7" s="10" t="s">
        <v>71</v>
      </c>
      <c r="B7" s="5" t="s">
        <v>446</v>
      </c>
      <c r="C7" s="160"/>
    </row>
    <row r="8" spans="1:3" ht="13.5">
      <c r="A8" s="10" t="s">
        <v>72</v>
      </c>
      <c r="B8" s="5" t="s">
        <v>446</v>
      </c>
      <c r="C8" s="160"/>
    </row>
    <row r="9" spans="1:3" ht="13.5">
      <c r="A9" s="10" t="s">
        <v>73</v>
      </c>
      <c r="B9" s="5" t="s">
        <v>446</v>
      </c>
      <c r="C9" s="160"/>
    </row>
    <row r="10" spans="1:3" ht="13.5">
      <c r="A10" s="10" t="s">
        <v>74</v>
      </c>
      <c r="B10" s="5" t="s">
        <v>446</v>
      </c>
      <c r="C10" s="160"/>
    </row>
    <row r="11" spans="1:3" ht="13.5">
      <c r="A11" s="11" t="s">
        <v>75</v>
      </c>
      <c r="B11" s="5" t="s">
        <v>446</v>
      </c>
      <c r="C11" s="160"/>
    </row>
    <row r="12" spans="1:3" ht="13.5">
      <c r="A12" s="11" t="s">
        <v>76</v>
      </c>
      <c r="B12" s="5" t="s">
        <v>446</v>
      </c>
      <c r="C12" s="160"/>
    </row>
    <row r="13" spans="1:3" ht="13.5">
      <c r="A13" s="13" t="s">
        <v>330</v>
      </c>
      <c r="B13" s="12" t="s">
        <v>446</v>
      </c>
      <c r="C13" s="160">
        <f>SUM(C7:C12)</f>
        <v>0</v>
      </c>
    </row>
    <row r="14" spans="1:3" ht="13.5">
      <c r="A14" s="10" t="s">
        <v>77</v>
      </c>
      <c r="B14" s="5" t="s">
        <v>447</v>
      </c>
      <c r="C14" s="160"/>
    </row>
    <row r="15" spans="1:3" ht="13.5">
      <c r="A15" s="14" t="s">
        <v>329</v>
      </c>
      <c r="B15" s="12" t="s">
        <v>447</v>
      </c>
      <c r="C15" s="160"/>
    </row>
    <row r="16" spans="1:3" ht="13.5">
      <c r="A16" s="10" t="s">
        <v>78</v>
      </c>
      <c r="B16" s="5" t="s">
        <v>448</v>
      </c>
      <c r="C16" s="160"/>
    </row>
    <row r="17" spans="1:3" ht="13.5">
      <c r="A17" s="10" t="s">
        <v>79</v>
      </c>
      <c r="B17" s="5" t="s">
        <v>448</v>
      </c>
      <c r="C17" s="160"/>
    </row>
    <row r="18" spans="1:3" ht="13.5">
      <c r="A18" s="11" t="s">
        <v>80</v>
      </c>
      <c r="B18" s="5" t="s">
        <v>448</v>
      </c>
      <c r="C18" s="160"/>
    </row>
    <row r="19" spans="1:3" ht="13.5">
      <c r="A19" s="11" t="s">
        <v>81</v>
      </c>
      <c r="B19" s="5" t="s">
        <v>448</v>
      </c>
      <c r="C19" s="160"/>
    </row>
    <row r="20" spans="1:3" ht="13.5">
      <c r="A20" s="11" t="s">
        <v>82</v>
      </c>
      <c r="B20" s="5" t="s">
        <v>448</v>
      </c>
      <c r="C20" s="160"/>
    </row>
    <row r="21" spans="1:3" ht="26.25">
      <c r="A21" s="15" t="s">
        <v>83</v>
      </c>
      <c r="B21" s="5" t="s">
        <v>448</v>
      </c>
      <c r="C21" s="160"/>
    </row>
    <row r="22" spans="1:3" ht="13.5">
      <c r="A22" s="9" t="s">
        <v>328</v>
      </c>
      <c r="B22" s="12" t="s">
        <v>448</v>
      </c>
      <c r="C22" s="160"/>
    </row>
    <row r="23" spans="1:3" ht="13.5">
      <c r="A23" s="10" t="s">
        <v>84</v>
      </c>
      <c r="B23" s="5" t="s">
        <v>449</v>
      </c>
      <c r="C23" s="160"/>
    </row>
    <row r="24" spans="1:3" ht="13.5">
      <c r="A24" s="10" t="s">
        <v>85</v>
      </c>
      <c r="B24" s="5" t="s">
        <v>449</v>
      </c>
      <c r="C24" s="160"/>
    </row>
    <row r="25" spans="1:3" ht="13.5">
      <c r="A25" s="9" t="s">
        <v>327</v>
      </c>
      <c r="B25" s="7" t="s">
        <v>449</v>
      </c>
      <c r="C25" s="160"/>
    </row>
    <row r="26" spans="1:3" ht="13.5">
      <c r="A26" s="10" t="s">
        <v>86</v>
      </c>
      <c r="B26" s="5" t="s">
        <v>450</v>
      </c>
      <c r="C26" s="160"/>
    </row>
    <row r="27" spans="1:3" ht="13.5">
      <c r="A27" s="10" t="s">
        <v>87</v>
      </c>
      <c r="B27" s="5" t="s">
        <v>450</v>
      </c>
      <c r="C27" s="160"/>
    </row>
    <row r="28" spans="1:3" ht="13.5">
      <c r="A28" s="11" t="s">
        <v>88</v>
      </c>
      <c r="B28" s="5" t="s">
        <v>450</v>
      </c>
      <c r="C28" s="160"/>
    </row>
    <row r="29" spans="1:3" ht="13.5">
      <c r="A29" s="11" t="s">
        <v>89</v>
      </c>
      <c r="B29" s="5" t="s">
        <v>450</v>
      </c>
      <c r="C29" s="160"/>
    </row>
    <row r="30" spans="1:3" ht="13.5">
      <c r="A30" s="11" t="s">
        <v>90</v>
      </c>
      <c r="B30" s="5" t="s">
        <v>450</v>
      </c>
      <c r="C30" s="160"/>
    </row>
    <row r="31" spans="1:3" ht="13.5">
      <c r="A31" s="11" t="s">
        <v>91</v>
      </c>
      <c r="B31" s="5" t="s">
        <v>450</v>
      </c>
      <c r="C31" s="160"/>
    </row>
    <row r="32" spans="1:3" ht="13.5">
      <c r="A32" s="11" t="s">
        <v>92</v>
      </c>
      <c r="B32" s="5" t="s">
        <v>450</v>
      </c>
      <c r="C32" s="160"/>
    </row>
    <row r="33" spans="1:3" ht="13.5">
      <c r="A33" s="11" t="s">
        <v>93</v>
      </c>
      <c r="B33" s="5" t="s">
        <v>450</v>
      </c>
      <c r="C33" s="160"/>
    </row>
    <row r="34" spans="1:3" ht="13.5">
      <c r="A34" s="11" t="s">
        <v>94</v>
      </c>
      <c r="B34" s="5" t="s">
        <v>450</v>
      </c>
      <c r="C34" s="160"/>
    </row>
    <row r="35" spans="1:3" ht="13.5">
      <c r="A35" s="11" t="s">
        <v>95</v>
      </c>
      <c r="B35" s="5" t="s">
        <v>450</v>
      </c>
      <c r="C35" s="160"/>
    </row>
    <row r="36" spans="1:3" ht="26.25">
      <c r="A36" s="11" t="s">
        <v>96</v>
      </c>
      <c r="B36" s="5" t="s">
        <v>450</v>
      </c>
      <c r="C36" s="160">
        <v>530000</v>
      </c>
    </row>
    <row r="37" spans="1:3" ht="26.25">
      <c r="A37" s="11" t="s">
        <v>97</v>
      </c>
      <c r="B37" s="5" t="s">
        <v>450</v>
      </c>
      <c r="C37" s="160"/>
    </row>
    <row r="38" spans="1:3" ht="13.5">
      <c r="A38" s="9" t="s">
        <v>98</v>
      </c>
      <c r="B38" s="12" t="s">
        <v>450</v>
      </c>
      <c r="C38" s="160">
        <f>SUM(C36:C37)</f>
        <v>530000</v>
      </c>
    </row>
    <row r="39" spans="1:3" ht="15">
      <c r="A39" s="161" t="s">
        <v>99</v>
      </c>
      <c r="B39" s="119" t="s">
        <v>451</v>
      </c>
      <c r="C39" s="162">
        <f>SUM(C13+C38)</f>
        <v>530000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">
      <selection activeCell="A1" sqref="A1:C1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37" t="s">
        <v>725</v>
      </c>
      <c r="B1" s="237"/>
      <c r="C1" s="237"/>
    </row>
    <row r="2" spans="1:3" ht="24" customHeight="1">
      <c r="A2" s="241" t="s">
        <v>630</v>
      </c>
      <c r="B2" s="242"/>
      <c r="C2" s="242"/>
    </row>
    <row r="3" spans="1:3" ht="26.25" customHeight="1">
      <c r="A3" s="243" t="s">
        <v>619</v>
      </c>
      <c r="B3" s="242"/>
      <c r="C3" s="242"/>
    </row>
    <row r="5" spans="1:3" s="100" customFormat="1" ht="27">
      <c r="A5" s="153" t="s">
        <v>293</v>
      </c>
      <c r="B5" s="2" t="s">
        <v>367</v>
      </c>
      <c r="C5" s="152" t="s">
        <v>650</v>
      </c>
    </row>
    <row r="6" spans="1:3" ht="13.5">
      <c r="A6" s="4" t="s">
        <v>210</v>
      </c>
      <c r="B6" s="4" t="s">
        <v>579</v>
      </c>
      <c r="C6" s="88">
        <v>8000000</v>
      </c>
    </row>
    <row r="7" spans="1:3" ht="13.5">
      <c r="A7" s="4" t="s">
        <v>211</v>
      </c>
      <c r="B7" s="4" t="s">
        <v>579</v>
      </c>
      <c r="C7" s="88"/>
    </row>
    <row r="8" spans="1:3" ht="13.5">
      <c r="A8" s="4" t="s">
        <v>212</v>
      </c>
      <c r="B8" s="4" t="s">
        <v>579</v>
      </c>
      <c r="C8" s="88"/>
    </row>
    <row r="9" spans="1:3" ht="13.5">
      <c r="A9" s="4" t="s">
        <v>213</v>
      </c>
      <c r="B9" s="4" t="s">
        <v>579</v>
      </c>
      <c r="C9" s="88">
        <v>4500000</v>
      </c>
    </row>
    <row r="10" spans="1:3" s="164" customFormat="1" ht="13.5">
      <c r="A10" s="6" t="s">
        <v>162</v>
      </c>
      <c r="B10" s="7" t="s">
        <v>579</v>
      </c>
      <c r="C10" s="163">
        <f>SUM(C6:C9)</f>
        <v>12500000</v>
      </c>
    </row>
    <row r="11" spans="1:3" ht="13.5">
      <c r="A11" s="4" t="s">
        <v>163</v>
      </c>
      <c r="B11" s="5" t="s">
        <v>580</v>
      </c>
      <c r="C11" s="88">
        <f>SUM(C12)</f>
        <v>4500000</v>
      </c>
    </row>
    <row r="12" spans="1:3" s="138" customFormat="1" ht="27">
      <c r="A12" s="136" t="s">
        <v>581</v>
      </c>
      <c r="B12" s="136" t="s">
        <v>580</v>
      </c>
      <c r="C12" s="141">
        <v>4500000</v>
      </c>
    </row>
    <row r="13" spans="1:3" s="138" customFormat="1" ht="27">
      <c r="A13" s="136" t="s">
        <v>582</v>
      </c>
      <c r="B13" s="136" t="s">
        <v>580</v>
      </c>
      <c r="C13" s="141"/>
    </row>
    <row r="14" spans="1:3" ht="13.5">
      <c r="A14" s="4" t="s">
        <v>165</v>
      </c>
      <c r="B14" s="5" t="s">
        <v>586</v>
      </c>
      <c r="C14" s="88">
        <f>SUM(C15:C18)</f>
        <v>700000</v>
      </c>
    </row>
    <row r="15" spans="1:3" s="138" customFormat="1" ht="27">
      <c r="A15" s="136" t="s">
        <v>587</v>
      </c>
      <c r="B15" s="136" t="s">
        <v>586</v>
      </c>
      <c r="C15" s="141"/>
    </row>
    <row r="16" spans="1:3" s="138" customFormat="1" ht="27">
      <c r="A16" s="136" t="s">
        <v>588</v>
      </c>
      <c r="B16" s="136" t="s">
        <v>586</v>
      </c>
      <c r="C16" s="141">
        <v>700000</v>
      </c>
    </row>
    <row r="17" spans="1:3" s="138" customFormat="1" ht="13.5">
      <c r="A17" s="136" t="s">
        <v>589</v>
      </c>
      <c r="B17" s="136" t="s">
        <v>586</v>
      </c>
      <c r="C17" s="141"/>
    </row>
    <row r="18" spans="1:3" s="138" customFormat="1" ht="13.5">
      <c r="A18" s="136" t="s">
        <v>590</v>
      </c>
      <c r="B18" s="136" t="s">
        <v>586</v>
      </c>
      <c r="C18" s="141"/>
    </row>
    <row r="19" spans="1:3" ht="13.5">
      <c r="A19" s="4" t="s">
        <v>214</v>
      </c>
      <c r="B19" s="5" t="s">
        <v>591</v>
      </c>
      <c r="C19" s="88">
        <f>SUM(C20:C21)</f>
        <v>270000</v>
      </c>
    </row>
    <row r="20" spans="1:3" s="138" customFormat="1" ht="13.5">
      <c r="A20" s="136" t="s">
        <v>592</v>
      </c>
      <c r="B20" s="136" t="s">
        <v>591</v>
      </c>
      <c r="C20" s="141">
        <v>270000</v>
      </c>
    </row>
    <row r="21" spans="1:3" s="138" customFormat="1" ht="13.5">
      <c r="A21" s="136" t="s">
        <v>593</v>
      </c>
      <c r="B21" s="136" t="s">
        <v>591</v>
      </c>
      <c r="C21" s="141">
        <v>0</v>
      </c>
    </row>
    <row r="22" spans="1:3" s="164" customFormat="1" ht="13.5">
      <c r="A22" s="6" t="s">
        <v>193</v>
      </c>
      <c r="B22" s="7" t="s">
        <v>594</v>
      </c>
      <c r="C22" s="163">
        <f>SUM(C11+C14+C19)</f>
        <v>5470000</v>
      </c>
    </row>
    <row r="23" spans="1:3" ht="13.5">
      <c r="A23" s="4" t="s">
        <v>215</v>
      </c>
      <c r="B23" s="4" t="s">
        <v>595</v>
      </c>
      <c r="C23" s="88"/>
    </row>
    <row r="24" spans="1:3" ht="13.5">
      <c r="A24" s="4" t="s">
        <v>216</v>
      </c>
      <c r="B24" s="4" t="s">
        <v>595</v>
      </c>
      <c r="C24" s="88"/>
    </row>
    <row r="25" spans="1:3" ht="13.5">
      <c r="A25" s="4" t="s">
        <v>217</v>
      </c>
      <c r="B25" s="4" t="s">
        <v>595</v>
      </c>
      <c r="C25" s="88"/>
    </row>
    <row r="26" spans="1:3" ht="13.5">
      <c r="A26" s="4" t="s">
        <v>218</v>
      </c>
      <c r="B26" s="4" t="s">
        <v>595</v>
      </c>
      <c r="C26" s="88"/>
    </row>
    <row r="27" spans="1:3" ht="13.5">
      <c r="A27" s="4" t="s">
        <v>219</v>
      </c>
      <c r="B27" s="4" t="s">
        <v>595</v>
      </c>
      <c r="C27" s="88"/>
    </row>
    <row r="28" spans="1:3" ht="13.5">
      <c r="A28" s="4" t="s">
        <v>220</v>
      </c>
      <c r="B28" s="4" t="s">
        <v>595</v>
      </c>
      <c r="C28" s="88"/>
    </row>
    <row r="29" spans="1:3" ht="13.5">
      <c r="A29" s="4" t="s">
        <v>221</v>
      </c>
      <c r="B29" s="4" t="s">
        <v>595</v>
      </c>
      <c r="C29" s="88"/>
    </row>
    <row r="30" spans="1:3" ht="13.5">
      <c r="A30" s="4" t="s">
        <v>222</v>
      </c>
      <c r="B30" s="4" t="s">
        <v>595</v>
      </c>
      <c r="C30" s="88"/>
    </row>
    <row r="31" spans="1:3" ht="39">
      <c r="A31" s="4" t="s">
        <v>223</v>
      </c>
      <c r="B31" s="4" t="s">
        <v>595</v>
      </c>
      <c r="C31" s="88"/>
    </row>
    <row r="32" spans="1:3" ht="13.5">
      <c r="A32" s="4" t="s">
        <v>224</v>
      </c>
      <c r="B32" s="4" t="s">
        <v>595</v>
      </c>
      <c r="C32" s="88"/>
    </row>
    <row r="33" spans="1:3" s="164" customFormat="1" ht="13.5">
      <c r="A33" s="6" t="s">
        <v>167</v>
      </c>
      <c r="B33" s="7" t="s">
        <v>595</v>
      </c>
      <c r="C33" s="163">
        <f>SUM(C23:C32)</f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48" t="s">
        <v>726</v>
      </c>
      <c r="B1" s="248"/>
      <c r="C1" s="248"/>
      <c r="D1" s="248"/>
    </row>
    <row r="2" spans="1:4" ht="23.25" customHeight="1">
      <c r="A2" s="241" t="s">
        <v>630</v>
      </c>
      <c r="B2" s="249"/>
      <c r="C2" s="249"/>
      <c r="D2" s="249"/>
    </row>
    <row r="3" spans="1:4" ht="25.5" customHeight="1">
      <c r="A3" s="250" t="s">
        <v>5</v>
      </c>
      <c r="B3" s="249"/>
      <c r="C3" s="249"/>
      <c r="D3" s="249"/>
    </row>
    <row r="4" spans="1:4" ht="21.75" customHeight="1">
      <c r="A4" s="49"/>
      <c r="B4" s="59"/>
      <c r="C4" s="59"/>
      <c r="D4" s="59"/>
    </row>
    <row r="5" ht="20.25" customHeight="1">
      <c r="A5" s="58" t="s">
        <v>303</v>
      </c>
    </row>
    <row r="6" spans="1:4" ht="13.5" customHeight="1">
      <c r="A6" s="70" t="s">
        <v>293</v>
      </c>
      <c r="B6" s="2" t="s">
        <v>1</v>
      </c>
      <c r="C6" s="71" t="s">
        <v>2</v>
      </c>
      <c r="D6" s="72" t="s">
        <v>324</v>
      </c>
    </row>
    <row r="7" spans="1:4" ht="13.5" customHeight="1">
      <c r="A7" s="73" t="s">
        <v>3</v>
      </c>
      <c r="B7" s="4" t="s">
        <v>524</v>
      </c>
      <c r="C7" s="56"/>
      <c r="D7" s="56">
        <v>0</v>
      </c>
    </row>
    <row r="8" spans="1:4" ht="13.5" customHeight="1">
      <c r="A8" s="73" t="s">
        <v>4</v>
      </c>
      <c r="B8" s="4" t="s">
        <v>524</v>
      </c>
      <c r="C8" s="56"/>
      <c r="D8" s="56">
        <v>0</v>
      </c>
    </row>
    <row r="9" spans="1:4" ht="13.5" customHeight="1">
      <c r="A9" s="70" t="s">
        <v>325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37" t="s">
        <v>727</v>
      </c>
      <c r="B1" s="237"/>
      <c r="C1" s="237"/>
      <c r="D1" s="237"/>
    </row>
    <row r="2" spans="1:4" ht="34.5" customHeight="1">
      <c r="A2" s="251" t="s">
        <v>630</v>
      </c>
      <c r="B2" s="252"/>
      <c r="C2" s="252"/>
      <c r="D2" s="252"/>
    </row>
    <row r="3" spans="1:4" ht="63" customHeight="1">
      <c r="A3" s="243" t="s">
        <v>616</v>
      </c>
      <c r="B3" s="242"/>
      <c r="C3" s="242"/>
      <c r="D3" s="253"/>
    </row>
    <row r="4" spans="1:3" ht="21" customHeight="1">
      <c r="A4" s="40"/>
      <c r="B4" s="130"/>
      <c r="C4" s="135"/>
    </row>
    <row r="5" ht="13.5">
      <c r="A5" s="58" t="s">
        <v>303</v>
      </c>
    </row>
    <row r="6" spans="1:4" ht="27">
      <c r="A6" s="70" t="s">
        <v>293</v>
      </c>
      <c r="B6" s="2" t="s">
        <v>367</v>
      </c>
      <c r="C6" s="151" t="s">
        <v>651</v>
      </c>
      <c r="D6" s="151" t="s">
        <v>652</v>
      </c>
    </row>
    <row r="7" spans="1:4" ht="13.5">
      <c r="A7" s="10" t="s">
        <v>109</v>
      </c>
      <c r="B7" s="4" t="s">
        <v>503</v>
      </c>
      <c r="C7" s="88"/>
      <c r="D7" s="88"/>
    </row>
    <row r="8" spans="1:4" ht="13.5">
      <c r="A8" s="16" t="s">
        <v>504</v>
      </c>
      <c r="B8" s="16" t="s">
        <v>503</v>
      </c>
      <c r="C8" s="88"/>
      <c r="D8" s="88"/>
    </row>
    <row r="9" spans="1:4" ht="13.5">
      <c r="A9" s="16" t="s">
        <v>505</v>
      </c>
      <c r="B9" s="16" t="s">
        <v>503</v>
      </c>
      <c r="C9" s="88"/>
      <c r="D9" s="88"/>
    </row>
    <row r="10" spans="1:4" ht="26.25">
      <c r="A10" s="10" t="s">
        <v>506</v>
      </c>
      <c r="B10" s="4" t="s">
        <v>507</v>
      </c>
      <c r="C10" s="88"/>
      <c r="D10" s="88"/>
    </row>
    <row r="11" spans="1:4" ht="13.5">
      <c r="A11" s="10" t="s">
        <v>108</v>
      </c>
      <c r="B11" s="4" t="s">
        <v>508</v>
      </c>
      <c r="C11" s="88"/>
      <c r="D11" s="88"/>
    </row>
    <row r="12" spans="1:4" ht="13.5">
      <c r="A12" s="16" t="s">
        <v>504</v>
      </c>
      <c r="B12" s="16" t="s">
        <v>508</v>
      </c>
      <c r="C12" s="88"/>
      <c r="D12" s="88"/>
    </row>
    <row r="13" spans="1:4" ht="13.5">
      <c r="A13" s="16" t="s">
        <v>505</v>
      </c>
      <c r="B13" s="16" t="s">
        <v>509</v>
      </c>
      <c r="C13" s="88"/>
      <c r="D13" s="88"/>
    </row>
    <row r="14" spans="1:4" ht="13.5">
      <c r="A14" s="9" t="s">
        <v>107</v>
      </c>
      <c r="B14" s="6" t="s">
        <v>510</v>
      </c>
      <c r="C14" s="88"/>
      <c r="D14" s="88"/>
    </row>
    <row r="15" spans="1:4" ht="13.5">
      <c r="A15" s="17" t="s">
        <v>112</v>
      </c>
      <c r="B15" s="4" t="s">
        <v>511</v>
      </c>
      <c r="C15" s="88"/>
      <c r="D15" s="88"/>
    </row>
    <row r="16" spans="1:4" ht="13.5">
      <c r="A16" s="16" t="s">
        <v>512</v>
      </c>
      <c r="B16" s="16" t="s">
        <v>511</v>
      </c>
      <c r="C16" s="88"/>
      <c r="D16" s="88"/>
    </row>
    <row r="17" spans="1:4" ht="13.5">
      <c r="A17" s="16" t="s">
        <v>513</v>
      </c>
      <c r="B17" s="16" t="s">
        <v>511</v>
      </c>
      <c r="C17" s="88"/>
      <c r="D17" s="88"/>
    </row>
    <row r="18" spans="1:4" ht="13.5">
      <c r="A18" s="17" t="s">
        <v>113</v>
      </c>
      <c r="B18" s="4" t="s">
        <v>514</v>
      </c>
      <c r="C18" s="88"/>
      <c r="D18" s="88"/>
    </row>
    <row r="19" spans="1:4" ht="13.5">
      <c r="A19" s="16" t="s">
        <v>505</v>
      </c>
      <c r="B19" s="16" t="s">
        <v>514</v>
      </c>
      <c r="C19" s="88"/>
      <c r="D19" s="88"/>
    </row>
    <row r="20" spans="1:4" ht="13.5">
      <c r="A20" s="11" t="s">
        <v>515</v>
      </c>
      <c r="B20" s="4" t="s">
        <v>516</v>
      </c>
      <c r="C20" s="88"/>
      <c r="D20" s="88"/>
    </row>
    <row r="21" spans="1:4" ht="13.5">
      <c r="A21" s="11" t="s">
        <v>114</v>
      </c>
      <c r="B21" s="4" t="s">
        <v>517</v>
      </c>
      <c r="C21" s="88"/>
      <c r="D21" s="88"/>
    </row>
    <row r="22" spans="1:4" ht="13.5">
      <c r="A22" s="16" t="s">
        <v>513</v>
      </c>
      <c r="B22" s="16" t="s">
        <v>517</v>
      </c>
      <c r="C22" s="88"/>
      <c r="D22" s="88"/>
    </row>
    <row r="23" spans="1:4" ht="13.5">
      <c r="A23" s="16" t="s">
        <v>505</v>
      </c>
      <c r="B23" s="16" t="s">
        <v>517</v>
      </c>
      <c r="C23" s="88"/>
      <c r="D23" s="88"/>
    </row>
    <row r="24" spans="1:4" ht="13.5">
      <c r="A24" s="18" t="s">
        <v>110</v>
      </c>
      <c r="B24" s="6" t="s">
        <v>518</v>
      </c>
      <c r="C24" s="88"/>
      <c r="D24" s="88"/>
    </row>
    <row r="25" spans="1:4" ht="13.5">
      <c r="A25" s="17" t="s">
        <v>519</v>
      </c>
      <c r="B25" s="4" t="s">
        <v>520</v>
      </c>
      <c r="C25" s="88"/>
      <c r="D25" s="88"/>
    </row>
    <row r="26" spans="1:4" ht="13.5">
      <c r="A26" s="17" t="s">
        <v>521</v>
      </c>
      <c r="B26" s="4" t="s">
        <v>522</v>
      </c>
      <c r="C26" s="88">
        <v>900000</v>
      </c>
      <c r="D26" s="88"/>
    </row>
    <row r="27" spans="1:4" ht="13.5">
      <c r="A27" s="17" t="s">
        <v>525</v>
      </c>
      <c r="B27" s="4" t="s">
        <v>526</v>
      </c>
      <c r="C27" s="88"/>
      <c r="D27" s="88"/>
    </row>
    <row r="28" spans="1:4" ht="13.5">
      <c r="A28" s="17" t="s">
        <v>527</v>
      </c>
      <c r="B28" s="4" t="s">
        <v>528</v>
      </c>
      <c r="C28" s="88"/>
      <c r="D28" s="88"/>
    </row>
    <row r="29" spans="1:4" ht="13.5">
      <c r="A29" s="17" t="s">
        <v>529</v>
      </c>
      <c r="B29" s="4" t="s">
        <v>530</v>
      </c>
      <c r="C29" s="88"/>
      <c r="D29" s="88"/>
    </row>
    <row r="30" spans="1:4" s="164" customFormat="1" ht="13.5">
      <c r="A30" s="165" t="s">
        <v>111</v>
      </c>
      <c r="B30" s="166" t="s">
        <v>531</v>
      </c>
      <c r="C30" s="167">
        <f>C14+C24+C25+C26+C27+C28+C29</f>
        <v>900000</v>
      </c>
      <c r="D30" s="167"/>
    </row>
    <row r="31" spans="1:4" ht="13.5">
      <c r="A31" s="17" t="s">
        <v>532</v>
      </c>
      <c r="B31" s="4" t="s">
        <v>533</v>
      </c>
      <c r="C31" s="88"/>
      <c r="D31" s="88"/>
    </row>
    <row r="32" spans="1:4" ht="13.5">
      <c r="A32" s="10" t="s">
        <v>534</v>
      </c>
      <c r="B32" s="4" t="s">
        <v>535</v>
      </c>
      <c r="C32" s="88"/>
      <c r="D32" s="88"/>
    </row>
    <row r="33" spans="1:4" ht="13.5">
      <c r="A33" s="17" t="s">
        <v>115</v>
      </c>
      <c r="B33" s="4" t="s">
        <v>536</v>
      </c>
      <c r="C33" s="88">
        <f>SUM(C34)</f>
        <v>0</v>
      </c>
      <c r="D33" s="88"/>
    </row>
    <row r="34" spans="1:4" ht="13.5">
      <c r="A34" s="16" t="s">
        <v>505</v>
      </c>
      <c r="B34" s="16" t="s">
        <v>536</v>
      </c>
      <c r="C34" s="88"/>
      <c r="D34" s="88"/>
    </row>
    <row r="35" spans="1:4" ht="13.5">
      <c r="A35" s="17" t="s">
        <v>116</v>
      </c>
      <c r="B35" s="4" t="s">
        <v>537</v>
      </c>
      <c r="C35" s="88">
        <f>SUM(C36:C39)</f>
        <v>0</v>
      </c>
      <c r="D35" s="88"/>
    </row>
    <row r="36" spans="1:4" ht="13.5">
      <c r="A36" s="16" t="s">
        <v>538</v>
      </c>
      <c r="B36" s="16" t="s">
        <v>537</v>
      </c>
      <c r="C36" s="88"/>
      <c r="D36" s="88"/>
    </row>
    <row r="37" spans="1:4" ht="13.5">
      <c r="A37" s="16" t="s">
        <v>539</v>
      </c>
      <c r="B37" s="16" t="s">
        <v>537</v>
      </c>
      <c r="C37" s="88"/>
      <c r="D37" s="88"/>
    </row>
    <row r="38" spans="1:4" ht="13.5">
      <c r="A38" s="16" t="s">
        <v>540</v>
      </c>
      <c r="B38" s="16" t="s">
        <v>537</v>
      </c>
      <c r="C38" s="88"/>
      <c r="D38" s="88"/>
    </row>
    <row r="39" spans="1:4" ht="13.5">
      <c r="A39" s="16" t="s">
        <v>505</v>
      </c>
      <c r="B39" s="16" t="s">
        <v>537</v>
      </c>
      <c r="C39" s="88"/>
      <c r="D39" s="88"/>
    </row>
    <row r="40" spans="1:4" ht="13.5">
      <c r="A40" s="165" t="s">
        <v>117</v>
      </c>
      <c r="B40" s="166" t="s">
        <v>541</v>
      </c>
      <c r="C40" s="120">
        <f>C31+C32+C33+C35</f>
        <v>0</v>
      </c>
      <c r="D40" s="120"/>
    </row>
    <row r="43" spans="1:4" ht="27">
      <c r="A43" s="70" t="s">
        <v>293</v>
      </c>
      <c r="B43" s="2" t="s">
        <v>367</v>
      </c>
      <c r="C43" s="151" t="s">
        <v>651</v>
      </c>
      <c r="D43" s="151" t="s">
        <v>653</v>
      </c>
    </row>
    <row r="44" spans="1:4" ht="13.5">
      <c r="A44" s="17" t="s">
        <v>181</v>
      </c>
      <c r="B44" s="4" t="s">
        <v>26</v>
      </c>
      <c r="C44" s="88"/>
      <c r="D44" s="88"/>
    </row>
    <row r="45" spans="1:4" s="138" customFormat="1" ht="13.5">
      <c r="A45" s="136" t="s">
        <v>504</v>
      </c>
      <c r="B45" s="136" t="s">
        <v>26</v>
      </c>
      <c r="C45" s="141"/>
      <c r="D45" s="141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229</v>
      </c>
      <c r="B47" s="4" t="s">
        <v>29</v>
      </c>
      <c r="C47" s="88"/>
      <c r="D47" s="88"/>
    </row>
    <row r="48" spans="1:4" s="138" customFormat="1" ht="13.5">
      <c r="A48" s="136" t="s">
        <v>504</v>
      </c>
      <c r="B48" s="136" t="s">
        <v>29</v>
      </c>
      <c r="C48" s="141"/>
      <c r="D48" s="141"/>
    </row>
    <row r="49" spans="1:4" ht="13.5">
      <c r="A49" s="9" t="s">
        <v>200</v>
      </c>
      <c r="B49" s="6" t="s">
        <v>30</v>
      </c>
      <c r="C49" s="88"/>
      <c r="D49" s="88"/>
    </row>
    <row r="50" spans="1:4" ht="13.5">
      <c r="A50" s="10" t="s">
        <v>230</v>
      </c>
      <c r="B50" s="4" t="s">
        <v>31</v>
      </c>
      <c r="C50" s="88"/>
      <c r="D50" s="88"/>
    </row>
    <row r="51" spans="1:4" s="138" customFormat="1" ht="13.5">
      <c r="A51" s="136" t="s">
        <v>512</v>
      </c>
      <c r="B51" s="136" t="s">
        <v>31</v>
      </c>
      <c r="C51" s="141"/>
      <c r="D51" s="141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231</v>
      </c>
      <c r="B53" s="4" t="s">
        <v>34</v>
      </c>
      <c r="C53" s="88"/>
      <c r="D53" s="88"/>
    </row>
    <row r="54" spans="1:4" s="138" customFormat="1" ht="13.5">
      <c r="A54" s="136" t="s">
        <v>513</v>
      </c>
      <c r="B54" s="136" t="s">
        <v>34</v>
      </c>
      <c r="C54" s="141"/>
      <c r="D54" s="141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201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900000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302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68" t="s">
        <v>203</v>
      </c>
      <c r="B62" s="166" t="s">
        <v>51</v>
      </c>
      <c r="C62" s="167">
        <f>SUM(C57)</f>
        <v>900000</v>
      </c>
      <c r="D62" s="167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186</v>
      </c>
      <c r="B66" s="4" t="s">
        <v>58</v>
      </c>
      <c r="C66" s="88"/>
      <c r="D66" s="88"/>
    </row>
    <row r="67" spans="1:4" s="170" customFormat="1" ht="14.25">
      <c r="A67" s="136" t="s">
        <v>538</v>
      </c>
      <c r="B67" s="136" t="s">
        <v>58</v>
      </c>
      <c r="C67" s="169"/>
      <c r="D67" s="169"/>
    </row>
    <row r="68" spans="1:4" s="170" customFormat="1" ht="14.25">
      <c r="A68" s="136" t="s">
        <v>539</v>
      </c>
      <c r="B68" s="136" t="s">
        <v>58</v>
      </c>
      <c r="C68" s="169"/>
      <c r="D68" s="169"/>
    </row>
    <row r="69" spans="1:4" s="170" customFormat="1" ht="14.25">
      <c r="A69" s="136" t="s">
        <v>540</v>
      </c>
      <c r="B69" s="136" t="s">
        <v>58</v>
      </c>
      <c r="C69" s="169"/>
      <c r="D69" s="169"/>
    </row>
    <row r="70" spans="1:4" ht="13.5">
      <c r="A70" s="165" t="s">
        <v>204</v>
      </c>
      <c r="B70" s="166" t="s">
        <v>59</v>
      </c>
      <c r="C70" s="120"/>
      <c r="D70" s="120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55" zoomScaleSheetLayoutView="55" zoomScalePageLayoutView="0" workbookViewId="0" topLeftCell="A1">
      <selection activeCell="M7" sqref="M7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4.25">
      <c r="A1" s="251" t="s">
        <v>722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4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6" ht="15">
      <c r="B3" s="243" t="s">
        <v>741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8">
      <c r="A4" s="199"/>
      <c r="B4" s="200" t="s">
        <v>654</v>
      </c>
      <c r="C4" s="200" t="s">
        <v>655</v>
      </c>
      <c r="D4" s="201" t="s">
        <v>656</v>
      </c>
      <c r="E4" s="201" t="s">
        <v>657</v>
      </c>
      <c r="F4" s="201" t="s">
        <v>658</v>
      </c>
      <c r="G4" s="201" t="s">
        <v>659</v>
      </c>
      <c r="H4" s="201" t="s">
        <v>660</v>
      </c>
      <c r="I4" s="201" t="s">
        <v>661</v>
      </c>
      <c r="J4" s="201" t="s">
        <v>662</v>
      </c>
      <c r="K4" s="201" t="s">
        <v>663</v>
      </c>
      <c r="L4" s="201" t="s">
        <v>664</v>
      </c>
      <c r="M4" s="201" t="s">
        <v>665</v>
      </c>
      <c r="N4" s="201" t="s">
        <v>666</v>
      </c>
      <c r="O4" s="201" t="s">
        <v>667</v>
      </c>
      <c r="P4" s="201" t="s">
        <v>668</v>
      </c>
    </row>
    <row r="5" spans="1:16" ht="14.25">
      <c r="A5" s="199"/>
      <c r="B5" s="56" t="s">
        <v>669</v>
      </c>
      <c r="C5" s="199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26.25">
      <c r="A6" s="203" t="s">
        <v>670</v>
      </c>
      <c r="B6" s="204" t="s">
        <v>366</v>
      </c>
      <c r="C6" s="205" t="s">
        <v>367</v>
      </c>
      <c r="D6" s="115" t="s">
        <v>671</v>
      </c>
      <c r="E6" s="115" t="s">
        <v>672</v>
      </c>
      <c r="F6" s="115" t="s">
        <v>673</v>
      </c>
      <c r="G6" s="115" t="s">
        <v>674</v>
      </c>
      <c r="H6" s="115" t="s">
        <v>675</v>
      </c>
      <c r="I6" s="115" t="s">
        <v>676</v>
      </c>
      <c r="J6" s="115" t="s">
        <v>677</v>
      </c>
      <c r="K6" s="115" t="s">
        <v>678</v>
      </c>
      <c r="L6" s="115" t="s">
        <v>679</v>
      </c>
      <c r="M6" s="115" t="s">
        <v>680</v>
      </c>
      <c r="N6" s="115" t="s">
        <v>681</v>
      </c>
      <c r="O6" s="115" t="s">
        <v>682</v>
      </c>
      <c r="P6" s="115" t="s">
        <v>304</v>
      </c>
    </row>
    <row r="7" spans="1:16" ht="30" customHeight="1">
      <c r="A7" s="203" t="s">
        <v>683</v>
      </c>
      <c r="B7" s="206" t="s">
        <v>148</v>
      </c>
      <c r="C7" s="207" t="s">
        <v>401</v>
      </c>
      <c r="D7" s="87">
        <v>1218000</v>
      </c>
      <c r="E7" s="87">
        <v>1218000</v>
      </c>
      <c r="F7" s="87">
        <v>1218000</v>
      </c>
      <c r="G7" s="87">
        <v>1218000</v>
      </c>
      <c r="H7" s="87">
        <v>1218000</v>
      </c>
      <c r="I7" s="87">
        <v>1218000</v>
      </c>
      <c r="J7" s="87">
        <v>1218000</v>
      </c>
      <c r="K7" s="87">
        <v>1218000</v>
      </c>
      <c r="L7" s="87">
        <v>1218000</v>
      </c>
      <c r="M7" s="87">
        <v>1218000</v>
      </c>
      <c r="N7" s="87">
        <v>1218000</v>
      </c>
      <c r="O7" s="87">
        <v>1217000</v>
      </c>
      <c r="P7" s="208">
        <f>SUM(D7:O7)</f>
        <v>14615000</v>
      </c>
    </row>
    <row r="8" spans="1:16" ht="30" customHeight="1">
      <c r="A8" s="203" t="s">
        <v>684</v>
      </c>
      <c r="B8" s="209" t="s">
        <v>119</v>
      </c>
      <c r="C8" s="207" t="s">
        <v>402</v>
      </c>
      <c r="D8" s="87">
        <v>216000</v>
      </c>
      <c r="E8" s="87">
        <v>216000</v>
      </c>
      <c r="F8" s="87">
        <v>216000</v>
      </c>
      <c r="G8" s="87">
        <v>216000</v>
      </c>
      <c r="H8" s="87">
        <v>216000</v>
      </c>
      <c r="I8" s="87">
        <v>216000</v>
      </c>
      <c r="J8" s="87">
        <v>216000</v>
      </c>
      <c r="K8" s="87">
        <v>216000</v>
      </c>
      <c r="L8" s="87">
        <v>216000</v>
      </c>
      <c r="M8" s="87">
        <v>216000</v>
      </c>
      <c r="N8" s="87">
        <v>216000</v>
      </c>
      <c r="O8" s="87">
        <v>216000</v>
      </c>
      <c r="P8" s="208">
        <f aca="true" t="shared" si="0" ref="P8:P16">SUM(D8:O8)</f>
        <v>2592000</v>
      </c>
    </row>
    <row r="9" spans="1:16" ht="30" customHeight="1">
      <c r="A9" s="203" t="s">
        <v>685</v>
      </c>
      <c r="B9" s="209" t="s">
        <v>69</v>
      </c>
      <c r="C9" s="207" t="s">
        <v>441</v>
      </c>
      <c r="D9" s="87">
        <v>1147000</v>
      </c>
      <c r="E9" s="87">
        <v>1157000</v>
      </c>
      <c r="F9" s="87">
        <v>1274000</v>
      </c>
      <c r="G9" s="87">
        <v>1147000</v>
      </c>
      <c r="H9" s="87">
        <v>2363000</v>
      </c>
      <c r="I9" s="87">
        <v>1147000</v>
      </c>
      <c r="J9" s="87">
        <v>1247000</v>
      </c>
      <c r="K9" s="87">
        <v>1167000</v>
      </c>
      <c r="L9" s="87">
        <v>1167000</v>
      </c>
      <c r="M9" s="86">
        <v>1092400</v>
      </c>
      <c r="N9" s="87">
        <v>1192400</v>
      </c>
      <c r="O9" s="87">
        <v>1193400</v>
      </c>
      <c r="P9" s="208">
        <f t="shared" si="0"/>
        <v>15294200</v>
      </c>
    </row>
    <row r="10" spans="1:16" ht="30" customHeight="1">
      <c r="A10" s="203" t="s">
        <v>686</v>
      </c>
      <c r="B10" s="210" t="s">
        <v>99</v>
      </c>
      <c r="C10" s="207" t="s">
        <v>451</v>
      </c>
      <c r="D10" s="87">
        <v>10000</v>
      </c>
      <c r="E10" s="87">
        <v>20000</v>
      </c>
      <c r="F10" s="87">
        <v>40000</v>
      </c>
      <c r="G10" s="87">
        <v>40000</v>
      </c>
      <c r="H10" s="87">
        <v>40000</v>
      </c>
      <c r="I10" s="87">
        <v>40000</v>
      </c>
      <c r="J10" s="87">
        <v>40000</v>
      </c>
      <c r="K10" s="87">
        <v>140000</v>
      </c>
      <c r="L10" s="87">
        <v>40000</v>
      </c>
      <c r="M10" s="86">
        <v>40000</v>
      </c>
      <c r="N10" s="87">
        <v>40000</v>
      </c>
      <c r="O10" s="87">
        <v>40000</v>
      </c>
      <c r="P10" s="208">
        <f t="shared" si="0"/>
        <v>530000</v>
      </c>
    </row>
    <row r="11" spans="1:16" ht="30" customHeight="1">
      <c r="A11" s="203" t="s">
        <v>687</v>
      </c>
      <c r="B11" s="210" t="s">
        <v>102</v>
      </c>
      <c r="C11" s="207" t="s">
        <v>467</v>
      </c>
      <c r="D11" s="87">
        <v>550000</v>
      </c>
      <c r="E11" s="87">
        <v>792351</v>
      </c>
      <c r="F11" s="87">
        <v>550000</v>
      </c>
      <c r="G11" s="87">
        <v>550000</v>
      </c>
      <c r="H11" s="87">
        <v>550000</v>
      </c>
      <c r="I11" s="87">
        <v>550000</v>
      </c>
      <c r="J11" s="87">
        <v>662072</v>
      </c>
      <c r="K11" s="87">
        <v>11679428</v>
      </c>
      <c r="L11" s="87">
        <v>550000</v>
      </c>
      <c r="M11" s="86">
        <v>565247</v>
      </c>
      <c r="N11" s="87">
        <v>550000</v>
      </c>
      <c r="O11" s="87">
        <v>550000</v>
      </c>
      <c r="P11" s="208">
        <f t="shared" si="0"/>
        <v>18099098</v>
      </c>
    </row>
    <row r="12" spans="1:16" ht="30" customHeight="1">
      <c r="A12" s="203" t="s">
        <v>688</v>
      </c>
      <c r="B12" s="211" t="s">
        <v>689</v>
      </c>
      <c r="C12" s="207"/>
      <c r="D12" s="87"/>
      <c r="E12" s="87"/>
      <c r="F12" s="87"/>
      <c r="G12" s="87"/>
      <c r="H12" s="87"/>
      <c r="I12" s="87"/>
      <c r="J12" s="87"/>
      <c r="K12" s="87"/>
      <c r="L12" s="87"/>
      <c r="M12" s="86"/>
      <c r="N12" s="87"/>
      <c r="O12" s="87"/>
      <c r="P12" s="208">
        <f t="shared" si="0"/>
        <v>0</v>
      </c>
    </row>
    <row r="13" spans="1:16" ht="30" customHeight="1">
      <c r="A13" s="203" t="s">
        <v>690</v>
      </c>
      <c r="B13" s="155" t="s">
        <v>104</v>
      </c>
      <c r="C13" s="207" t="s">
        <v>481</v>
      </c>
      <c r="D13" s="87"/>
      <c r="E13" s="87"/>
      <c r="F13" s="87">
        <v>324000</v>
      </c>
      <c r="G13" s="87">
        <v>307000</v>
      </c>
      <c r="H13" s="87"/>
      <c r="I13" s="87"/>
      <c r="J13" s="87">
        <v>200000</v>
      </c>
      <c r="K13" s="87"/>
      <c r="L13" s="87"/>
      <c r="M13" s="86">
        <v>1513000</v>
      </c>
      <c r="N13" s="87"/>
      <c r="O13" s="87"/>
      <c r="P13" s="208">
        <f t="shared" si="0"/>
        <v>2344000</v>
      </c>
    </row>
    <row r="14" spans="1:16" ht="30" customHeight="1">
      <c r="A14" s="203" t="s">
        <v>691</v>
      </c>
      <c r="B14" s="210" t="s">
        <v>105</v>
      </c>
      <c r="C14" s="207" t="s">
        <v>490</v>
      </c>
      <c r="D14" s="87">
        <v>6068000</v>
      </c>
      <c r="E14" s="87"/>
      <c r="F14" s="87"/>
      <c r="G14" s="87"/>
      <c r="H14" s="87"/>
      <c r="I14" s="87"/>
      <c r="J14" s="87">
        <v>6004306</v>
      </c>
      <c r="K14" s="87"/>
      <c r="L14" s="87"/>
      <c r="M14" s="86"/>
      <c r="N14" s="87"/>
      <c r="O14" s="87"/>
      <c r="P14" s="208">
        <f t="shared" si="0"/>
        <v>12072306</v>
      </c>
    </row>
    <row r="15" spans="1:16" ht="30" customHeight="1">
      <c r="A15" s="203" t="s">
        <v>692</v>
      </c>
      <c r="B15" s="210" t="s">
        <v>106</v>
      </c>
      <c r="C15" s="207" t="s">
        <v>501</v>
      </c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7"/>
      <c r="O15" s="87"/>
      <c r="P15" s="208">
        <f t="shared" si="0"/>
        <v>0</v>
      </c>
    </row>
    <row r="16" spans="1:16" ht="30" customHeight="1">
      <c r="A16" s="203" t="s">
        <v>693</v>
      </c>
      <c r="B16" s="211" t="s">
        <v>694</v>
      </c>
      <c r="C16" s="20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7"/>
      <c r="O16" s="87"/>
      <c r="P16" s="208">
        <f t="shared" si="0"/>
        <v>0</v>
      </c>
    </row>
    <row r="17" spans="1:16" ht="30" customHeight="1">
      <c r="A17" s="203" t="s">
        <v>695</v>
      </c>
      <c r="B17" s="212" t="s">
        <v>150</v>
      </c>
      <c r="C17" s="213" t="s">
        <v>502</v>
      </c>
      <c r="D17" s="115">
        <f>SUM(D7:D15)</f>
        <v>9209000</v>
      </c>
      <c r="E17" s="115">
        <f aca="true" t="shared" si="1" ref="E17:P17">SUM(E7:E15)</f>
        <v>3403351</v>
      </c>
      <c r="F17" s="115">
        <f t="shared" si="1"/>
        <v>3622000</v>
      </c>
      <c r="G17" s="115">
        <f t="shared" si="1"/>
        <v>3478000</v>
      </c>
      <c r="H17" s="115">
        <f t="shared" si="1"/>
        <v>4387000</v>
      </c>
      <c r="I17" s="115">
        <f t="shared" si="1"/>
        <v>3171000</v>
      </c>
      <c r="J17" s="115">
        <f t="shared" si="1"/>
        <v>9587378</v>
      </c>
      <c r="K17" s="115">
        <f t="shared" si="1"/>
        <v>14420428</v>
      </c>
      <c r="L17" s="115">
        <f t="shared" si="1"/>
        <v>3191000</v>
      </c>
      <c r="M17" s="113">
        <f t="shared" si="1"/>
        <v>4644647</v>
      </c>
      <c r="N17" s="115">
        <f t="shared" si="1"/>
        <v>3216400</v>
      </c>
      <c r="O17" s="115">
        <f t="shared" si="1"/>
        <v>3216400</v>
      </c>
      <c r="P17" s="115">
        <f t="shared" si="1"/>
        <v>65546604</v>
      </c>
    </row>
    <row r="18" spans="1:16" ht="30" customHeight="1">
      <c r="A18" s="203" t="s">
        <v>696</v>
      </c>
      <c r="B18" s="214" t="s">
        <v>111</v>
      </c>
      <c r="C18" s="209" t="s">
        <v>531</v>
      </c>
      <c r="D18" s="87">
        <v>412000</v>
      </c>
      <c r="E18" s="87">
        <v>45000</v>
      </c>
      <c r="F18" s="87">
        <v>45000</v>
      </c>
      <c r="G18" s="87">
        <v>45000</v>
      </c>
      <c r="H18" s="87">
        <v>45000</v>
      </c>
      <c r="I18" s="87">
        <v>45000</v>
      </c>
      <c r="J18" s="87">
        <v>45000</v>
      </c>
      <c r="K18" s="87">
        <v>45000</v>
      </c>
      <c r="L18" s="87">
        <v>45000</v>
      </c>
      <c r="M18" s="86">
        <v>45000</v>
      </c>
      <c r="N18" s="87">
        <v>40000</v>
      </c>
      <c r="O18" s="87">
        <v>43000</v>
      </c>
      <c r="P18" s="208">
        <f>SUM(D18:O18)</f>
        <v>900000</v>
      </c>
    </row>
    <row r="19" spans="1:16" ht="30" customHeight="1">
      <c r="A19" s="203" t="s">
        <v>697</v>
      </c>
      <c r="B19" s="214" t="s">
        <v>117</v>
      </c>
      <c r="C19" s="209" t="s">
        <v>541</v>
      </c>
      <c r="D19" s="87"/>
      <c r="E19" s="87"/>
      <c r="F19" s="87"/>
      <c r="G19" s="87"/>
      <c r="H19" s="87"/>
      <c r="I19" s="87"/>
      <c r="J19" s="87"/>
      <c r="K19" s="87"/>
      <c r="L19" s="87"/>
      <c r="M19" s="86"/>
      <c r="N19" s="87"/>
      <c r="O19" s="87"/>
      <c r="P19" s="208"/>
    </row>
    <row r="20" spans="1:16" ht="30" customHeight="1">
      <c r="A20" s="203" t="s">
        <v>698</v>
      </c>
      <c r="B20" s="215" t="s">
        <v>542</v>
      </c>
      <c r="C20" s="216" t="s">
        <v>543</v>
      </c>
      <c r="D20" s="87"/>
      <c r="E20" s="87"/>
      <c r="F20" s="87"/>
      <c r="G20" s="87"/>
      <c r="H20" s="87"/>
      <c r="I20" s="87"/>
      <c r="J20" s="87"/>
      <c r="K20" s="87"/>
      <c r="L20" s="87"/>
      <c r="M20" s="86"/>
      <c r="N20" s="87"/>
      <c r="O20" s="87"/>
      <c r="P20" s="208"/>
    </row>
    <row r="21" spans="1:16" ht="30" customHeight="1">
      <c r="A21" s="203" t="s">
        <v>699</v>
      </c>
      <c r="B21" s="217" t="s">
        <v>151</v>
      </c>
      <c r="C21" s="218" t="s">
        <v>544</v>
      </c>
      <c r="D21" s="115">
        <f aca="true" t="shared" si="2" ref="D21:O21">SUM(D18:D20)</f>
        <v>412000</v>
      </c>
      <c r="E21" s="115">
        <f t="shared" si="2"/>
        <v>45000</v>
      </c>
      <c r="F21" s="115">
        <f t="shared" si="2"/>
        <v>45000</v>
      </c>
      <c r="G21" s="115">
        <f t="shared" si="2"/>
        <v>45000</v>
      </c>
      <c r="H21" s="115">
        <f t="shared" si="2"/>
        <v>45000</v>
      </c>
      <c r="I21" s="115">
        <f t="shared" si="2"/>
        <v>45000</v>
      </c>
      <c r="J21" s="115">
        <f t="shared" si="2"/>
        <v>45000</v>
      </c>
      <c r="K21" s="115">
        <f t="shared" si="2"/>
        <v>45000</v>
      </c>
      <c r="L21" s="115">
        <f t="shared" si="2"/>
        <v>45000</v>
      </c>
      <c r="M21" s="113">
        <f t="shared" si="2"/>
        <v>45000</v>
      </c>
      <c r="N21" s="115">
        <f t="shared" si="2"/>
        <v>40000</v>
      </c>
      <c r="O21" s="115">
        <f t="shared" si="2"/>
        <v>43000</v>
      </c>
      <c r="P21" s="219">
        <f>SUM(P18:P20)</f>
        <v>900000</v>
      </c>
    </row>
    <row r="22" spans="1:16" ht="30" customHeight="1">
      <c r="A22" s="203" t="s">
        <v>700</v>
      </c>
      <c r="B22" s="181" t="s">
        <v>187</v>
      </c>
      <c r="C22" s="32"/>
      <c r="D22" s="115">
        <f>D17+D21</f>
        <v>9621000</v>
      </c>
      <c r="E22" s="115">
        <f aca="true" t="shared" si="3" ref="E22:P22">E17+E21</f>
        <v>3448351</v>
      </c>
      <c r="F22" s="115">
        <f t="shared" si="3"/>
        <v>3667000</v>
      </c>
      <c r="G22" s="115">
        <f t="shared" si="3"/>
        <v>3523000</v>
      </c>
      <c r="H22" s="115">
        <f t="shared" si="3"/>
        <v>4432000</v>
      </c>
      <c r="I22" s="115">
        <f t="shared" si="3"/>
        <v>3216000</v>
      </c>
      <c r="J22" s="115">
        <f t="shared" si="3"/>
        <v>9632378</v>
      </c>
      <c r="K22" s="115">
        <f t="shared" si="3"/>
        <v>14465428</v>
      </c>
      <c r="L22" s="115">
        <f t="shared" si="3"/>
        <v>3236000</v>
      </c>
      <c r="M22" s="113">
        <f t="shared" si="3"/>
        <v>4689647</v>
      </c>
      <c r="N22" s="115">
        <f t="shared" si="3"/>
        <v>3256400</v>
      </c>
      <c r="O22" s="115">
        <f t="shared" si="3"/>
        <v>3259400</v>
      </c>
      <c r="P22" s="115">
        <f t="shared" si="3"/>
        <v>66446604</v>
      </c>
    </row>
    <row r="23" spans="1:16" ht="30" customHeight="1">
      <c r="A23" s="203" t="s">
        <v>701</v>
      </c>
      <c r="B23" s="204" t="s">
        <v>366</v>
      </c>
      <c r="C23" s="205" t="s">
        <v>702</v>
      </c>
      <c r="D23" s="87"/>
      <c r="E23" s="87"/>
      <c r="F23" s="87"/>
      <c r="G23" s="87"/>
      <c r="H23" s="87"/>
      <c r="I23" s="87"/>
      <c r="J23" s="87"/>
      <c r="K23" s="87"/>
      <c r="L23" s="87"/>
      <c r="M23" s="86"/>
      <c r="N23" s="87"/>
      <c r="O23" s="87"/>
      <c r="P23" s="208"/>
    </row>
    <row r="24" spans="1:16" ht="30" customHeight="1">
      <c r="A24" s="203" t="s">
        <v>703</v>
      </c>
      <c r="B24" s="209" t="s">
        <v>190</v>
      </c>
      <c r="C24" s="155" t="s">
        <v>565</v>
      </c>
      <c r="D24" s="87">
        <v>959010</v>
      </c>
      <c r="E24" s="87">
        <v>955000</v>
      </c>
      <c r="F24" s="87">
        <v>955000</v>
      </c>
      <c r="G24" s="87">
        <v>955000</v>
      </c>
      <c r="H24" s="87">
        <v>955000</v>
      </c>
      <c r="I24" s="87">
        <v>955000</v>
      </c>
      <c r="J24" s="87">
        <v>1055000</v>
      </c>
      <c r="K24" s="87">
        <v>975000</v>
      </c>
      <c r="L24" s="87">
        <v>975000</v>
      </c>
      <c r="M24" s="86">
        <v>984600</v>
      </c>
      <c r="N24" s="87">
        <v>975000</v>
      </c>
      <c r="O24" s="87">
        <v>975000</v>
      </c>
      <c r="P24" s="208">
        <f>SUM(D24:O24)</f>
        <v>11673610</v>
      </c>
    </row>
    <row r="25" spans="1:16" ht="30" customHeight="1">
      <c r="A25" s="203" t="s">
        <v>704</v>
      </c>
      <c r="B25" s="209" t="s">
        <v>194</v>
      </c>
      <c r="C25" s="155" t="s">
        <v>596</v>
      </c>
      <c r="D25" s="87">
        <v>150000</v>
      </c>
      <c r="E25" s="87">
        <v>570000</v>
      </c>
      <c r="F25" s="87">
        <v>1900000</v>
      </c>
      <c r="G25" s="87">
        <v>1900000</v>
      </c>
      <c r="H25" s="87">
        <v>1000000</v>
      </c>
      <c r="I25" s="87">
        <v>400000</v>
      </c>
      <c r="J25" s="87">
        <v>1551343</v>
      </c>
      <c r="K25" s="87">
        <v>2000000</v>
      </c>
      <c r="L25" s="87">
        <v>1900000</v>
      </c>
      <c r="M25" s="86">
        <v>1905647</v>
      </c>
      <c r="N25" s="87">
        <v>1895000</v>
      </c>
      <c r="O25" s="87">
        <v>1898010</v>
      </c>
      <c r="P25" s="208">
        <f aca="true" t="shared" si="4" ref="P25:P32">SUM(D25:O25)</f>
        <v>17070000</v>
      </c>
    </row>
    <row r="26" spans="1:16" ht="30" customHeight="1">
      <c r="A26" s="203" t="s">
        <v>705</v>
      </c>
      <c r="B26" s="210" t="s">
        <v>195</v>
      </c>
      <c r="C26" s="155" t="s">
        <v>6</v>
      </c>
      <c r="D26" s="87">
        <v>361000</v>
      </c>
      <c r="E26" s="87">
        <v>361000</v>
      </c>
      <c r="F26" s="87">
        <v>361000</v>
      </c>
      <c r="G26" s="87">
        <v>361000</v>
      </c>
      <c r="H26" s="87">
        <v>1070000</v>
      </c>
      <c r="I26" s="87">
        <v>361000</v>
      </c>
      <c r="J26" s="87">
        <v>473072</v>
      </c>
      <c r="K26" s="87">
        <v>361000</v>
      </c>
      <c r="L26" s="87">
        <v>361000</v>
      </c>
      <c r="M26" s="86">
        <v>1799400</v>
      </c>
      <c r="N26" s="87">
        <v>386400</v>
      </c>
      <c r="O26" s="87">
        <v>386390</v>
      </c>
      <c r="P26" s="208">
        <f t="shared" si="4"/>
        <v>6642262</v>
      </c>
    </row>
    <row r="27" spans="1:16" ht="30" customHeight="1">
      <c r="A27" s="203" t="s">
        <v>706</v>
      </c>
      <c r="B27" s="209" t="s">
        <v>197</v>
      </c>
      <c r="C27" s="155" t="s">
        <v>19</v>
      </c>
      <c r="D27" s="87"/>
      <c r="E27" s="87"/>
      <c r="F27" s="87"/>
      <c r="G27" s="87"/>
      <c r="H27" s="87"/>
      <c r="I27" s="87"/>
      <c r="J27" s="87"/>
      <c r="K27" s="87"/>
      <c r="L27" s="87"/>
      <c r="M27" s="86"/>
      <c r="N27" s="87"/>
      <c r="O27" s="87"/>
      <c r="P27" s="208">
        <f t="shared" si="4"/>
        <v>0</v>
      </c>
    </row>
    <row r="28" spans="1:16" ht="30" customHeight="1">
      <c r="A28" s="203" t="s">
        <v>707</v>
      </c>
      <c r="B28" s="211" t="s">
        <v>689</v>
      </c>
      <c r="C28" s="220"/>
      <c r="D28" s="87"/>
      <c r="E28" s="87"/>
      <c r="F28" s="87"/>
      <c r="G28" s="87"/>
      <c r="H28" s="87"/>
      <c r="I28" s="87"/>
      <c r="J28" s="87"/>
      <c r="K28" s="87"/>
      <c r="L28" s="87"/>
      <c r="M28" s="86"/>
      <c r="N28" s="87"/>
      <c r="O28" s="87"/>
      <c r="P28" s="208">
        <f t="shared" si="4"/>
        <v>0</v>
      </c>
    </row>
    <row r="29" spans="1:16" ht="30" customHeight="1">
      <c r="A29" s="203" t="s">
        <v>708</v>
      </c>
      <c r="B29" s="209" t="s">
        <v>191</v>
      </c>
      <c r="C29" s="155" t="s">
        <v>573</v>
      </c>
      <c r="D29" s="87"/>
      <c r="E29" s="87"/>
      <c r="F29" s="87"/>
      <c r="G29" s="87"/>
      <c r="H29" s="87"/>
      <c r="I29" s="87"/>
      <c r="J29" s="87">
        <v>6204306</v>
      </c>
      <c r="K29" s="87"/>
      <c r="L29" s="87"/>
      <c r="M29" s="86"/>
      <c r="N29" s="87"/>
      <c r="O29" s="87"/>
      <c r="P29" s="208">
        <f t="shared" si="4"/>
        <v>6204306</v>
      </c>
    </row>
    <row r="30" spans="1:16" ht="30" customHeight="1">
      <c r="A30" s="203" t="s">
        <v>709</v>
      </c>
      <c r="B30" s="209" t="s">
        <v>196</v>
      </c>
      <c r="C30" s="155" t="s">
        <v>14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8">
        <f t="shared" si="4"/>
        <v>0</v>
      </c>
    </row>
    <row r="31" spans="1:16" ht="30" customHeight="1">
      <c r="A31" s="203" t="s">
        <v>710</v>
      </c>
      <c r="B31" s="209" t="s">
        <v>199</v>
      </c>
      <c r="C31" s="155" t="s">
        <v>24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08">
        <f t="shared" si="4"/>
        <v>0</v>
      </c>
    </row>
    <row r="32" spans="1:16" ht="30" customHeight="1">
      <c r="A32" s="203" t="s">
        <v>711</v>
      </c>
      <c r="B32" s="211" t="s">
        <v>694</v>
      </c>
      <c r="C32" s="220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08">
        <f t="shared" si="4"/>
        <v>0</v>
      </c>
    </row>
    <row r="33" spans="1:16" ht="30" customHeight="1">
      <c r="A33" s="203" t="s">
        <v>712</v>
      </c>
      <c r="B33" s="221" t="s">
        <v>198</v>
      </c>
      <c r="C33" s="212" t="s">
        <v>25</v>
      </c>
      <c r="D33" s="115">
        <f aca="true" t="shared" si="5" ref="D33:O33">SUM(D24:D31)</f>
        <v>1470010</v>
      </c>
      <c r="E33" s="115">
        <f t="shared" si="5"/>
        <v>1886000</v>
      </c>
      <c r="F33" s="115">
        <f t="shared" si="5"/>
        <v>3216000</v>
      </c>
      <c r="G33" s="115">
        <f t="shared" si="5"/>
        <v>3216000</v>
      </c>
      <c r="H33" s="115">
        <f t="shared" si="5"/>
        <v>3025000</v>
      </c>
      <c r="I33" s="115">
        <f t="shared" si="5"/>
        <v>1716000</v>
      </c>
      <c r="J33" s="115">
        <f t="shared" si="5"/>
        <v>9283721</v>
      </c>
      <c r="K33" s="115">
        <f t="shared" si="5"/>
        <v>3336000</v>
      </c>
      <c r="L33" s="115">
        <f t="shared" si="5"/>
        <v>3236000</v>
      </c>
      <c r="M33" s="115">
        <f t="shared" si="5"/>
        <v>4689647</v>
      </c>
      <c r="N33" s="115">
        <f t="shared" si="5"/>
        <v>3256400</v>
      </c>
      <c r="O33" s="115">
        <f t="shared" si="5"/>
        <v>3259400</v>
      </c>
      <c r="P33" s="219">
        <f>SUM(P24:P31)</f>
        <v>41590178</v>
      </c>
    </row>
    <row r="34" spans="1:16" ht="30" customHeight="1">
      <c r="A34" s="203" t="s">
        <v>713</v>
      </c>
      <c r="B34" s="222" t="s">
        <v>714</v>
      </c>
      <c r="C34" s="22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208"/>
    </row>
    <row r="35" spans="1:16" ht="30" customHeight="1">
      <c r="A35" s="203" t="s">
        <v>715</v>
      </c>
      <c r="B35" s="222" t="s">
        <v>716</v>
      </c>
      <c r="C35" s="223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08"/>
    </row>
    <row r="36" spans="1:16" ht="30" customHeight="1">
      <c r="A36" s="203" t="s">
        <v>717</v>
      </c>
      <c r="B36" s="224" t="s">
        <v>203</v>
      </c>
      <c r="C36" s="225" t="s">
        <v>51</v>
      </c>
      <c r="D36" s="87">
        <v>8150990</v>
      </c>
      <c r="E36" s="87">
        <v>1562351</v>
      </c>
      <c r="F36" s="87">
        <v>451000</v>
      </c>
      <c r="G36" s="87">
        <v>307000</v>
      </c>
      <c r="H36" s="87">
        <v>1407000</v>
      </c>
      <c r="I36" s="87">
        <v>1500000</v>
      </c>
      <c r="J36" s="87">
        <v>348657</v>
      </c>
      <c r="K36" s="87">
        <v>11129428</v>
      </c>
      <c r="L36" s="87"/>
      <c r="M36" s="87"/>
      <c r="N36" s="87"/>
      <c r="O36" s="87"/>
      <c r="P36" s="208">
        <f>SUM(D36:O36)</f>
        <v>24856426</v>
      </c>
    </row>
    <row r="37" spans="1:16" ht="30" customHeight="1">
      <c r="A37" s="203" t="s">
        <v>718</v>
      </c>
      <c r="B37" s="226" t="s">
        <v>204</v>
      </c>
      <c r="C37" s="225" t="s">
        <v>59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8"/>
    </row>
    <row r="38" spans="1:16" ht="30" customHeight="1">
      <c r="A38" s="203" t="s">
        <v>719</v>
      </c>
      <c r="B38" s="224" t="s">
        <v>60</v>
      </c>
      <c r="C38" s="225" t="s">
        <v>61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8"/>
    </row>
    <row r="39" spans="1:16" ht="30" customHeight="1">
      <c r="A39" s="203" t="s">
        <v>720</v>
      </c>
      <c r="B39" s="217" t="s">
        <v>205</v>
      </c>
      <c r="C39" s="218" t="s">
        <v>62</v>
      </c>
      <c r="D39" s="115">
        <f aca="true" t="shared" si="6" ref="D39:O39">SUM(D36:D38)</f>
        <v>8150990</v>
      </c>
      <c r="E39" s="115">
        <f t="shared" si="6"/>
        <v>1562351</v>
      </c>
      <c r="F39" s="115">
        <f t="shared" si="6"/>
        <v>451000</v>
      </c>
      <c r="G39" s="115">
        <f t="shared" si="6"/>
        <v>307000</v>
      </c>
      <c r="H39" s="115">
        <f t="shared" si="6"/>
        <v>1407000</v>
      </c>
      <c r="I39" s="115">
        <f t="shared" si="6"/>
        <v>1500000</v>
      </c>
      <c r="J39" s="115">
        <f t="shared" si="6"/>
        <v>348657</v>
      </c>
      <c r="K39" s="115">
        <f t="shared" si="6"/>
        <v>11129428</v>
      </c>
      <c r="L39" s="115">
        <f t="shared" si="6"/>
        <v>0</v>
      </c>
      <c r="M39" s="115">
        <f t="shared" si="6"/>
        <v>0</v>
      </c>
      <c r="N39" s="115">
        <f t="shared" si="6"/>
        <v>0</v>
      </c>
      <c r="O39" s="115">
        <f t="shared" si="6"/>
        <v>0</v>
      </c>
      <c r="P39" s="219">
        <f>SUM(P36:P38)</f>
        <v>24856426</v>
      </c>
    </row>
    <row r="40" spans="1:16" ht="30" customHeight="1">
      <c r="A40" s="203" t="s">
        <v>721</v>
      </c>
      <c r="B40" s="181" t="s">
        <v>188</v>
      </c>
      <c r="C40" s="32"/>
      <c r="D40" s="115">
        <f>D33+D39</f>
        <v>9621000</v>
      </c>
      <c r="E40" s="115">
        <f aca="true" t="shared" si="7" ref="E40:P40">E33+E39</f>
        <v>3448351</v>
      </c>
      <c r="F40" s="115">
        <f t="shared" si="7"/>
        <v>3667000</v>
      </c>
      <c r="G40" s="115">
        <f t="shared" si="7"/>
        <v>3523000</v>
      </c>
      <c r="H40" s="115">
        <f t="shared" si="7"/>
        <v>4432000</v>
      </c>
      <c r="I40" s="115">
        <f t="shared" si="7"/>
        <v>3216000</v>
      </c>
      <c r="J40" s="115">
        <f t="shared" si="7"/>
        <v>9632378</v>
      </c>
      <c r="K40" s="115">
        <f t="shared" si="7"/>
        <v>14465428</v>
      </c>
      <c r="L40" s="115">
        <f t="shared" si="7"/>
        <v>3236000</v>
      </c>
      <c r="M40" s="115">
        <f t="shared" si="7"/>
        <v>4689647</v>
      </c>
      <c r="N40" s="115">
        <f t="shared" si="7"/>
        <v>3256400</v>
      </c>
      <c r="O40" s="115">
        <f t="shared" si="7"/>
        <v>3259400</v>
      </c>
      <c r="P40" s="115">
        <f t="shared" si="7"/>
        <v>66446604</v>
      </c>
    </row>
    <row r="41" spans="3:16" ht="14.25">
      <c r="C41" s="58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3:16" ht="14.25">
      <c r="C42" s="58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</row>
  </sheetData>
  <sheetProtection/>
  <mergeCells count="2">
    <mergeCell ref="A1:P2"/>
    <mergeCell ref="B3:P3"/>
  </mergeCells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73"/>
  <sheetViews>
    <sheetView view="pageBreakPreview" zoomScale="85" zoomScaleSheetLayoutView="85" zoomScalePageLayoutView="0" workbookViewId="0" topLeftCell="A88">
      <selection activeCell="D78" sqref="D78:D83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18.00390625" style="84" bestFit="1" customWidth="1"/>
    <col min="4" max="4" width="18.00390625" style="85" bestFit="1" customWidth="1"/>
    <col min="5" max="16384" width="8.8515625" style="83" customWidth="1"/>
  </cols>
  <sheetData>
    <row r="1" spans="1:4" ht="13.5">
      <c r="A1" s="237" t="s">
        <v>735</v>
      </c>
      <c r="B1" s="237"/>
      <c r="C1" s="237"/>
      <c r="D1" s="237"/>
    </row>
    <row r="3" spans="1:4" ht="21" customHeight="1">
      <c r="A3" s="229" t="s">
        <v>631</v>
      </c>
      <c r="B3" s="231"/>
      <c r="C3" s="231"/>
      <c r="D3" s="231"/>
    </row>
    <row r="4" spans="1:4" ht="18.75" customHeight="1">
      <c r="A4" s="40" t="s">
        <v>610</v>
      </c>
      <c r="B4" s="232"/>
      <c r="C4" s="232"/>
      <c r="D4" s="232"/>
    </row>
    <row r="5" ht="18">
      <c r="A5" s="33"/>
    </row>
    <row r="6" ht="13.5">
      <c r="A6" s="58" t="s">
        <v>303</v>
      </c>
    </row>
    <row r="7" spans="1:4" s="100" customFormat="1" ht="26.25">
      <c r="A7" s="7" t="s">
        <v>366</v>
      </c>
      <c r="B7" s="2" t="s">
        <v>367</v>
      </c>
      <c r="C7" s="98" t="s">
        <v>728</v>
      </c>
      <c r="D7" s="98" t="s">
        <v>729</v>
      </c>
    </row>
    <row r="8" spans="1:4" ht="13.5">
      <c r="A8" s="19" t="s">
        <v>368</v>
      </c>
      <c r="B8" s="20" t="s">
        <v>369</v>
      </c>
      <c r="C8" s="86">
        <v>7400000</v>
      </c>
      <c r="D8" s="86">
        <v>7400000</v>
      </c>
    </row>
    <row r="9" spans="1:4" ht="13.5">
      <c r="A9" s="19" t="s">
        <v>370</v>
      </c>
      <c r="B9" s="21" t="s">
        <v>371</v>
      </c>
      <c r="C9" s="86"/>
      <c r="D9" s="86"/>
    </row>
    <row r="10" spans="1:4" ht="13.5">
      <c r="A10" s="19" t="s">
        <v>372</v>
      </c>
      <c r="B10" s="21" t="s">
        <v>373</v>
      </c>
      <c r="C10" s="86"/>
      <c r="D10" s="86"/>
    </row>
    <row r="11" spans="1:4" ht="13.5">
      <c r="A11" s="22" t="s">
        <v>374</v>
      </c>
      <c r="B11" s="21" t="s">
        <v>375</v>
      </c>
      <c r="C11" s="86"/>
      <c r="D11" s="86"/>
    </row>
    <row r="12" spans="1:4" ht="13.5">
      <c r="A12" s="22" t="s">
        <v>376</v>
      </c>
      <c r="B12" s="21" t="s">
        <v>377</v>
      </c>
      <c r="C12" s="86"/>
      <c r="D12" s="86"/>
    </row>
    <row r="13" spans="1:4" ht="13.5">
      <c r="A13" s="22" t="s">
        <v>378</v>
      </c>
      <c r="B13" s="21" t="s">
        <v>379</v>
      </c>
      <c r="C13" s="86"/>
      <c r="D13" s="86"/>
    </row>
    <row r="14" spans="1:4" ht="13.5">
      <c r="A14" s="22" t="s">
        <v>380</v>
      </c>
      <c r="B14" s="21" t="s">
        <v>381</v>
      </c>
      <c r="C14" s="86">
        <v>300000</v>
      </c>
      <c r="D14" s="86">
        <v>300000</v>
      </c>
    </row>
    <row r="15" spans="1:4" ht="13.5">
      <c r="A15" s="22" t="s">
        <v>382</v>
      </c>
      <c r="B15" s="21" t="s">
        <v>383</v>
      </c>
      <c r="C15" s="86"/>
      <c r="D15" s="86"/>
    </row>
    <row r="16" spans="1:4" ht="13.5">
      <c r="A16" s="4" t="s">
        <v>384</v>
      </c>
      <c r="B16" s="21" t="s">
        <v>385</v>
      </c>
      <c r="C16" s="86">
        <v>50000</v>
      </c>
      <c r="D16" s="86">
        <v>50000</v>
      </c>
    </row>
    <row r="17" spans="1:4" ht="13.5">
      <c r="A17" s="4" t="s">
        <v>386</v>
      </c>
      <c r="B17" s="21" t="s">
        <v>387</v>
      </c>
      <c r="C17" s="86"/>
      <c r="D17" s="86"/>
    </row>
    <row r="18" spans="1:4" ht="13.5">
      <c r="A18" s="4" t="s">
        <v>388</v>
      </c>
      <c r="B18" s="21" t="s">
        <v>389</v>
      </c>
      <c r="C18" s="86"/>
      <c r="D18" s="86"/>
    </row>
    <row r="19" spans="1:4" ht="13.5">
      <c r="A19" s="4" t="s">
        <v>390</v>
      </c>
      <c r="B19" s="21" t="s">
        <v>391</v>
      </c>
      <c r="C19" s="86"/>
      <c r="D19" s="86"/>
    </row>
    <row r="20" spans="1:4" ht="13.5">
      <c r="A20" s="4" t="s">
        <v>118</v>
      </c>
      <c r="B20" s="21" t="s">
        <v>392</v>
      </c>
      <c r="C20" s="86">
        <v>1065000</v>
      </c>
      <c r="D20" s="86">
        <v>1065000</v>
      </c>
    </row>
    <row r="21" spans="1:4" ht="13.5">
      <c r="A21" s="23" t="s">
        <v>63</v>
      </c>
      <c r="B21" s="24" t="s">
        <v>393</v>
      </c>
      <c r="C21" s="86">
        <f>SUM(C8:C20)</f>
        <v>8815000</v>
      </c>
      <c r="D21" s="86">
        <f>SUM(D8:D20)</f>
        <v>8815000</v>
      </c>
    </row>
    <row r="22" spans="1:4" ht="13.5">
      <c r="A22" s="4" t="s">
        <v>394</v>
      </c>
      <c r="B22" s="21" t="s">
        <v>395</v>
      </c>
      <c r="C22" s="86">
        <v>4900000</v>
      </c>
      <c r="D22" s="86">
        <v>4900000</v>
      </c>
    </row>
    <row r="23" spans="1:4" ht="13.5">
      <c r="A23" s="4" t="s">
        <v>396</v>
      </c>
      <c r="B23" s="21" t="s">
        <v>397</v>
      </c>
      <c r="C23" s="86"/>
      <c r="D23" s="86"/>
    </row>
    <row r="24" spans="1:4" ht="13.5">
      <c r="A24" s="5" t="s">
        <v>398</v>
      </c>
      <c r="B24" s="21" t="s">
        <v>399</v>
      </c>
      <c r="C24" s="86">
        <v>900000</v>
      </c>
      <c r="D24" s="86">
        <v>900000</v>
      </c>
    </row>
    <row r="25" spans="1:4" ht="13.5">
      <c r="A25" s="6" t="s">
        <v>64</v>
      </c>
      <c r="B25" s="24" t="s">
        <v>400</v>
      </c>
      <c r="C25" s="86">
        <f>SUM(C22:C24)</f>
        <v>5800000</v>
      </c>
      <c r="D25" s="86">
        <f>SUM(D22:D24)</f>
        <v>5800000</v>
      </c>
    </row>
    <row r="26" spans="1:4" ht="13.5">
      <c r="A26" s="36" t="s">
        <v>148</v>
      </c>
      <c r="B26" s="37" t="s">
        <v>401</v>
      </c>
      <c r="C26" s="86">
        <f>SUM(C25,C21)</f>
        <v>14615000</v>
      </c>
      <c r="D26" s="86">
        <f>SUM(D25,D21)</f>
        <v>14615000</v>
      </c>
    </row>
    <row r="27" spans="1:4" ht="13.5">
      <c r="A27" s="28" t="s">
        <v>119</v>
      </c>
      <c r="B27" s="37" t="s">
        <v>402</v>
      </c>
      <c r="C27" s="86">
        <v>2592000</v>
      </c>
      <c r="D27" s="86">
        <v>2592000</v>
      </c>
    </row>
    <row r="28" spans="1:4" ht="13.5">
      <c r="A28" s="4" t="s">
        <v>403</v>
      </c>
      <c r="B28" s="21" t="s">
        <v>404</v>
      </c>
      <c r="C28" s="86">
        <v>40000</v>
      </c>
      <c r="D28" s="86">
        <v>40000</v>
      </c>
    </row>
    <row r="29" spans="1:4" ht="13.5">
      <c r="A29" s="4" t="s">
        <v>405</v>
      </c>
      <c r="B29" s="21" t="s">
        <v>406</v>
      </c>
      <c r="C29" s="86">
        <v>1180000</v>
      </c>
      <c r="D29" s="86">
        <v>1180000</v>
      </c>
    </row>
    <row r="30" spans="1:4" ht="13.5">
      <c r="A30" s="4" t="s">
        <v>407</v>
      </c>
      <c r="B30" s="21" t="s">
        <v>408</v>
      </c>
      <c r="C30" s="86">
        <v>0</v>
      </c>
      <c r="D30" s="86">
        <v>0</v>
      </c>
    </row>
    <row r="31" spans="1:4" ht="13.5">
      <c r="A31" s="6" t="s">
        <v>65</v>
      </c>
      <c r="B31" s="24" t="s">
        <v>409</v>
      </c>
      <c r="C31" s="86">
        <f>SUM(C28:C30)</f>
        <v>1220000</v>
      </c>
      <c r="D31" s="86">
        <f>SUM(D28:D30)</f>
        <v>1220000</v>
      </c>
    </row>
    <row r="32" spans="1:4" ht="13.5">
      <c r="A32" s="4" t="s">
        <v>410</v>
      </c>
      <c r="B32" s="21" t="s">
        <v>411</v>
      </c>
      <c r="C32" s="86">
        <v>350000</v>
      </c>
      <c r="D32" s="86">
        <v>350000</v>
      </c>
    </row>
    <row r="33" spans="1:4" ht="13.5">
      <c r="A33" s="4" t="s">
        <v>412</v>
      </c>
      <c r="B33" s="21" t="s">
        <v>413</v>
      </c>
      <c r="C33" s="86">
        <v>240000</v>
      </c>
      <c r="D33" s="86">
        <v>240000</v>
      </c>
    </row>
    <row r="34" spans="1:4" ht="15" customHeight="1">
      <c r="A34" s="6" t="s">
        <v>149</v>
      </c>
      <c r="B34" s="24" t="s">
        <v>414</v>
      </c>
      <c r="C34" s="86">
        <f>SUM(C32:C33)</f>
        <v>590000</v>
      </c>
      <c r="D34" s="86">
        <f>SUM(D32:D33)</f>
        <v>590000</v>
      </c>
    </row>
    <row r="35" spans="1:4" ht="13.5">
      <c r="A35" s="4" t="s">
        <v>415</v>
      </c>
      <c r="B35" s="21" t="s">
        <v>416</v>
      </c>
      <c r="C35" s="86">
        <v>5190000</v>
      </c>
      <c r="D35" s="86">
        <v>5190000</v>
      </c>
    </row>
    <row r="36" spans="1:4" ht="13.5">
      <c r="A36" s="4" t="s">
        <v>417</v>
      </c>
      <c r="B36" s="21" t="s">
        <v>418</v>
      </c>
      <c r="C36" s="86"/>
      <c r="D36" s="86"/>
    </row>
    <row r="37" spans="1:4" ht="13.5">
      <c r="A37" s="4" t="s">
        <v>120</v>
      </c>
      <c r="B37" s="21" t="s">
        <v>419</v>
      </c>
      <c r="C37" s="86">
        <v>250000</v>
      </c>
      <c r="D37" s="86">
        <v>250000</v>
      </c>
    </row>
    <row r="38" spans="1:4" ht="13.5">
      <c r="A38" s="4" t="s">
        <v>420</v>
      </c>
      <c r="B38" s="21" t="s">
        <v>421</v>
      </c>
      <c r="C38" s="86">
        <v>200000</v>
      </c>
      <c r="D38" s="86">
        <v>200000</v>
      </c>
    </row>
    <row r="39" spans="1:4" ht="13.5">
      <c r="A39" s="8" t="s">
        <v>121</v>
      </c>
      <c r="B39" s="21" t="s">
        <v>422</v>
      </c>
      <c r="C39" s="86">
        <v>908000</v>
      </c>
      <c r="D39" s="86">
        <v>2010000</v>
      </c>
    </row>
    <row r="40" spans="1:4" ht="13.5">
      <c r="A40" s="5" t="s">
        <v>423</v>
      </c>
      <c r="B40" s="21" t="s">
        <v>424</v>
      </c>
      <c r="C40" s="86">
        <v>288000</v>
      </c>
      <c r="D40" s="86">
        <v>348000</v>
      </c>
    </row>
    <row r="41" spans="1:4" ht="13.5">
      <c r="A41" s="4" t="s">
        <v>122</v>
      </c>
      <c r="B41" s="21" t="s">
        <v>425</v>
      </c>
      <c r="C41" s="86">
        <v>2301000</v>
      </c>
      <c r="D41" s="86">
        <v>2301000</v>
      </c>
    </row>
    <row r="42" spans="1:4" ht="13.5">
      <c r="A42" s="6" t="s">
        <v>66</v>
      </c>
      <c r="B42" s="24" t="s">
        <v>426</v>
      </c>
      <c r="C42" s="86">
        <f>SUM(C35:C41)</f>
        <v>9137000</v>
      </c>
      <c r="D42" s="86">
        <f>SUM(D35:D41)</f>
        <v>10299000</v>
      </c>
    </row>
    <row r="43" spans="1:4" ht="13.5">
      <c r="A43" s="4" t="s">
        <v>427</v>
      </c>
      <c r="B43" s="21" t="s">
        <v>428</v>
      </c>
      <c r="C43" s="86"/>
      <c r="D43" s="86"/>
    </row>
    <row r="44" spans="1:4" ht="13.5">
      <c r="A44" s="4" t="s">
        <v>429</v>
      </c>
      <c r="B44" s="21" t="s">
        <v>430</v>
      </c>
      <c r="C44" s="86">
        <v>1600000</v>
      </c>
      <c r="D44" s="86">
        <v>1600000</v>
      </c>
    </row>
    <row r="45" spans="1:4" ht="13.5">
      <c r="A45" s="6" t="s">
        <v>67</v>
      </c>
      <c r="B45" s="24" t="s">
        <v>431</v>
      </c>
      <c r="C45" s="86">
        <f>SUM(C43:C44)</f>
        <v>1600000</v>
      </c>
      <c r="D45" s="86">
        <f>SUM(D43:D44)</f>
        <v>1600000</v>
      </c>
    </row>
    <row r="46" spans="1:4" ht="13.5">
      <c r="A46" s="4" t="s">
        <v>432</v>
      </c>
      <c r="B46" s="21" t="s">
        <v>433</v>
      </c>
      <c r="C46" s="86">
        <v>2776000</v>
      </c>
      <c r="D46" s="86">
        <v>3090200</v>
      </c>
    </row>
    <row r="47" spans="1:4" ht="13.5">
      <c r="A47" s="4" t="s">
        <v>434</v>
      </c>
      <c r="B47" s="21" t="s">
        <v>435</v>
      </c>
      <c r="C47" s="86"/>
      <c r="D47" s="86"/>
    </row>
    <row r="48" spans="1:4" ht="13.5">
      <c r="A48" s="4" t="s">
        <v>123</v>
      </c>
      <c r="B48" s="21" t="s">
        <v>436</v>
      </c>
      <c r="C48" s="86">
        <v>10000</v>
      </c>
      <c r="D48" s="86">
        <v>10000</v>
      </c>
    </row>
    <row r="49" spans="1:4" ht="13.5">
      <c r="A49" s="4" t="s">
        <v>124</v>
      </c>
      <c r="B49" s="21" t="s">
        <v>437</v>
      </c>
      <c r="C49" s="86"/>
      <c r="D49" s="86"/>
    </row>
    <row r="50" spans="1:4" ht="13.5">
      <c r="A50" s="4" t="s">
        <v>438</v>
      </c>
      <c r="B50" s="21" t="s">
        <v>439</v>
      </c>
      <c r="C50" s="86">
        <v>25000</v>
      </c>
      <c r="D50" s="86">
        <v>25000</v>
      </c>
    </row>
    <row r="51" spans="1:4" ht="13.5">
      <c r="A51" s="6" t="s">
        <v>68</v>
      </c>
      <c r="B51" s="24" t="s">
        <v>440</v>
      </c>
      <c r="C51" s="86">
        <v>2811000</v>
      </c>
      <c r="D51" s="86">
        <f>SUM(D46:D50)</f>
        <v>3125200</v>
      </c>
    </row>
    <row r="52" spans="1:4" ht="13.5">
      <c r="A52" s="28" t="s">
        <v>69</v>
      </c>
      <c r="B52" s="37" t="s">
        <v>441</v>
      </c>
      <c r="C52" s="86">
        <f>SUM(C31+C34+C42+C45+C51)</f>
        <v>15358000</v>
      </c>
      <c r="D52" s="86">
        <f>SUM(D31+D34+D42+D45+D51)</f>
        <v>16834200</v>
      </c>
    </row>
    <row r="53" spans="1:4" ht="13.5">
      <c r="A53" s="11" t="s">
        <v>442</v>
      </c>
      <c r="B53" s="21" t="s">
        <v>443</v>
      </c>
      <c r="C53" s="86"/>
      <c r="D53" s="86"/>
    </row>
    <row r="54" spans="1:4" ht="13.5">
      <c r="A54" s="11" t="s">
        <v>70</v>
      </c>
      <c r="B54" s="21" t="s">
        <v>444</v>
      </c>
      <c r="C54" s="86"/>
      <c r="D54" s="86"/>
    </row>
    <row r="55" spans="1:4" ht="13.5">
      <c r="A55" s="15" t="s">
        <v>125</v>
      </c>
      <c r="B55" s="21" t="s">
        <v>445</v>
      </c>
      <c r="C55" s="86"/>
      <c r="D55" s="86"/>
    </row>
    <row r="56" spans="1:4" ht="13.5">
      <c r="A56" s="15" t="s">
        <v>126</v>
      </c>
      <c r="B56" s="21" t="s">
        <v>446</v>
      </c>
      <c r="C56" s="86"/>
      <c r="D56" s="86"/>
    </row>
    <row r="57" spans="1:4" ht="13.5">
      <c r="A57" s="15" t="s">
        <v>127</v>
      </c>
      <c r="B57" s="21" t="s">
        <v>447</v>
      </c>
      <c r="C57" s="86"/>
      <c r="D57" s="86"/>
    </row>
    <row r="58" spans="1:4" ht="13.5">
      <c r="A58" s="11" t="s">
        <v>128</v>
      </c>
      <c r="B58" s="21" t="s">
        <v>448</v>
      </c>
      <c r="C58" s="86"/>
      <c r="D58" s="86"/>
    </row>
    <row r="59" spans="1:4" ht="13.5">
      <c r="A59" s="11" t="s">
        <v>129</v>
      </c>
      <c r="B59" s="21" t="s">
        <v>449</v>
      </c>
      <c r="C59" s="86"/>
      <c r="D59" s="86"/>
    </row>
    <row r="60" spans="1:4" ht="13.5">
      <c r="A60" s="11" t="s">
        <v>130</v>
      </c>
      <c r="B60" s="21" t="s">
        <v>450</v>
      </c>
      <c r="C60" s="86">
        <v>530000</v>
      </c>
      <c r="D60" s="86">
        <v>530000</v>
      </c>
    </row>
    <row r="61" spans="1:4" ht="13.5">
      <c r="A61" s="34" t="s">
        <v>99</v>
      </c>
      <c r="B61" s="37" t="s">
        <v>451</v>
      </c>
      <c r="C61" s="86">
        <f>SUM(C53:C60)</f>
        <v>530000</v>
      </c>
      <c r="D61" s="86">
        <f>SUM(D53:D60)</f>
        <v>530000</v>
      </c>
    </row>
    <row r="62" spans="1:4" ht="13.5">
      <c r="A62" s="10" t="s">
        <v>131</v>
      </c>
      <c r="B62" s="21" t="s">
        <v>452</v>
      </c>
      <c r="C62" s="86"/>
      <c r="D62" s="86"/>
    </row>
    <row r="63" spans="1:4" ht="13.5">
      <c r="A63" s="10" t="s">
        <v>453</v>
      </c>
      <c r="B63" s="21" t="s">
        <v>454</v>
      </c>
      <c r="C63" s="86">
        <v>25601</v>
      </c>
      <c r="D63" s="86">
        <v>25601</v>
      </c>
    </row>
    <row r="64" spans="1:4" ht="13.5">
      <c r="A64" s="10" t="s">
        <v>455</v>
      </c>
      <c r="B64" s="21" t="s">
        <v>456</v>
      </c>
      <c r="C64" s="86"/>
      <c r="D64" s="86"/>
    </row>
    <row r="65" spans="1:4" ht="13.5">
      <c r="A65" s="10" t="s">
        <v>100</v>
      </c>
      <c r="B65" s="21" t="s">
        <v>457</v>
      </c>
      <c r="C65" s="86"/>
      <c r="D65" s="86"/>
    </row>
    <row r="66" spans="1:4" ht="13.5">
      <c r="A66" s="10" t="s">
        <v>132</v>
      </c>
      <c r="B66" s="21" t="s">
        <v>458</v>
      </c>
      <c r="C66" s="86"/>
      <c r="D66" s="86"/>
    </row>
    <row r="67" spans="1:4" ht="13.5">
      <c r="A67" s="10" t="s">
        <v>101</v>
      </c>
      <c r="B67" s="21" t="s">
        <v>459</v>
      </c>
      <c r="C67" s="86">
        <v>2536000</v>
      </c>
      <c r="D67" s="86">
        <v>2536000</v>
      </c>
    </row>
    <row r="68" spans="1:4" ht="13.5">
      <c r="A68" s="10" t="s">
        <v>133</v>
      </c>
      <c r="B68" s="21" t="s">
        <v>460</v>
      </c>
      <c r="C68" s="86"/>
      <c r="D68" s="86"/>
    </row>
    <row r="69" spans="1:4" ht="13.5">
      <c r="A69" s="10" t="s">
        <v>134</v>
      </c>
      <c r="B69" s="21" t="s">
        <v>461</v>
      </c>
      <c r="C69" s="86"/>
      <c r="D69" s="86"/>
    </row>
    <row r="70" spans="1:4" ht="13.5">
      <c r="A70" s="10" t="s">
        <v>462</v>
      </c>
      <c r="B70" s="21" t="s">
        <v>463</v>
      </c>
      <c r="C70" s="86"/>
      <c r="D70" s="86"/>
    </row>
    <row r="71" spans="1:4" ht="13.5">
      <c r="A71" s="17" t="s">
        <v>464</v>
      </c>
      <c r="B71" s="21" t="s">
        <v>465</v>
      </c>
      <c r="C71" s="86"/>
      <c r="D71" s="86"/>
    </row>
    <row r="72" spans="1:4" ht="13.5">
      <c r="A72" s="10" t="s">
        <v>135</v>
      </c>
      <c r="B72" s="21" t="s">
        <v>466</v>
      </c>
      <c r="C72" s="86">
        <v>428822</v>
      </c>
      <c r="D72" s="86">
        <v>428822</v>
      </c>
    </row>
    <row r="73" spans="1:4" ht="13.5">
      <c r="A73" s="17" t="s">
        <v>290</v>
      </c>
      <c r="B73" s="21" t="s">
        <v>237</v>
      </c>
      <c r="C73" s="171">
        <v>15059075</v>
      </c>
      <c r="D73" s="86">
        <v>13568675</v>
      </c>
    </row>
    <row r="74" spans="1:4" ht="13.5">
      <c r="A74" s="17" t="s">
        <v>291</v>
      </c>
      <c r="B74" s="21" t="s">
        <v>237</v>
      </c>
      <c r="C74" s="86"/>
      <c r="D74" s="86"/>
    </row>
    <row r="75" spans="1:4" ht="13.5">
      <c r="A75" s="34" t="s">
        <v>102</v>
      </c>
      <c r="B75" s="37" t="s">
        <v>467</v>
      </c>
      <c r="C75" s="86">
        <f>SUM(C62:C74)</f>
        <v>18049498</v>
      </c>
      <c r="D75" s="86">
        <f>SUM(D62:D74)</f>
        <v>16559098</v>
      </c>
    </row>
    <row r="76" spans="1:4" ht="15">
      <c r="A76" s="172" t="s">
        <v>336</v>
      </c>
      <c r="B76" s="173"/>
      <c r="C76" s="174">
        <f>SUM(C26+C27+C52+C61+C75)</f>
        <v>51144498</v>
      </c>
      <c r="D76" s="174">
        <f>SUM(D26+D27+D52+D61+D75)</f>
        <v>51130298</v>
      </c>
    </row>
    <row r="77" spans="1:4" ht="13.5">
      <c r="A77" s="25" t="s">
        <v>468</v>
      </c>
      <c r="B77" s="21" t="s">
        <v>469</v>
      </c>
      <c r="C77" s="86">
        <v>455000</v>
      </c>
      <c r="D77" s="86">
        <v>455000</v>
      </c>
    </row>
    <row r="78" spans="1:4" ht="13.5">
      <c r="A78" s="25" t="s">
        <v>136</v>
      </c>
      <c r="B78" s="21" t="s">
        <v>470</v>
      </c>
      <c r="C78" s="86">
        <v>0</v>
      </c>
      <c r="D78" s="86">
        <v>1181000</v>
      </c>
    </row>
    <row r="79" spans="1:4" ht="13.5">
      <c r="A79" s="25" t="s">
        <v>471</v>
      </c>
      <c r="B79" s="21" t="s">
        <v>472</v>
      </c>
      <c r="C79" s="86">
        <v>242000</v>
      </c>
      <c r="D79" s="86">
        <v>252000</v>
      </c>
    </row>
    <row r="80" spans="1:4" ht="13.5">
      <c r="A80" s="25" t="s">
        <v>473</v>
      </c>
      <c r="B80" s="21" t="s">
        <v>474</v>
      </c>
      <c r="C80" s="86">
        <v>0</v>
      </c>
      <c r="D80" s="86">
        <v>0</v>
      </c>
    </row>
    <row r="81" spans="1:4" ht="13.5">
      <c r="A81" s="5" t="s">
        <v>475</v>
      </c>
      <c r="B81" s="21" t="s">
        <v>476</v>
      </c>
      <c r="C81" s="86"/>
      <c r="D81" s="86"/>
    </row>
    <row r="82" spans="1:4" ht="13.5">
      <c r="A82" s="5" t="s">
        <v>477</v>
      </c>
      <c r="B82" s="21" t="s">
        <v>478</v>
      </c>
      <c r="C82" s="86"/>
      <c r="D82" s="86"/>
    </row>
    <row r="83" spans="1:4" ht="13.5">
      <c r="A83" s="5" t="s">
        <v>479</v>
      </c>
      <c r="B83" s="21" t="s">
        <v>480</v>
      </c>
      <c r="C83" s="86">
        <v>134000</v>
      </c>
      <c r="D83" s="86">
        <v>456000</v>
      </c>
    </row>
    <row r="84" spans="1:4" ht="13.5">
      <c r="A84" s="35" t="s">
        <v>104</v>
      </c>
      <c r="B84" s="37" t="s">
        <v>481</v>
      </c>
      <c r="C84" s="86">
        <f>SUM(C77:C83)</f>
        <v>831000</v>
      </c>
      <c r="D84" s="86">
        <f>SUM(D77:D83)</f>
        <v>2344000</v>
      </c>
    </row>
    <row r="85" spans="1:4" ht="13.5">
      <c r="A85" s="11" t="s">
        <v>482</v>
      </c>
      <c r="B85" s="21" t="s">
        <v>483</v>
      </c>
      <c r="C85" s="86">
        <v>9505800</v>
      </c>
      <c r="D85" s="86">
        <v>9505800</v>
      </c>
    </row>
    <row r="86" spans="1:4" ht="13.5">
      <c r="A86" s="11" t="s">
        <v>484</v>
      </c>
      <c r="B86" s="21" t="s">
        <v>485</v>
      </c>
      <c r="C86" s="86"/>
      <c r="D86" s="86"/>
    </row>
    <row r="87" spans="1:4" ht="13.5">
      <c r="A87" s="11" t="s">
        <v>486</v>
      </c>
      <c r="B87" s="21" t="s">
        <v>487</v>
      </c>
      <c r="C87" s="86"/>
      <c r="D87" s="86"/>
    </row>
    <row r="88" spans="1:4" ht="13.5">
      <c r="A88" s="11" t="s">
        <v>488</v>
      </c>
      <c r="B88" s="21" t="s">
        <v>489</v>
      </c>
      <c r="C88" s="86">
        <v>2566506</v>
      </c>
      <c r="D88" s="86">
        <v>2566506</v>
      </c>
    </row>
    <row r="89" spans="1:4" ht="13.5">
      <c r="A89" s="34" t="s">
        <v>105</v>
      </c>
      <c r="B89" s="37" t="s">
        <v>490</v>
      </c>
      <c r="C89" s="86">
        <f>SUM(C85:C88)</f>
        <v>12072306</v>
      </c>
      <c r="D89" s="86">
        <f>SUM(D85:D88)</f>
        <v>12072306</v>
      </c>
    </row>
    <row r="90" spans="1:4" ht="13.5">
      <c r="A90" s="11" t="s">
        <v>491</v>
      </c>
      <c r="B90" s="21" t="s">
        <v>492</v>
      </c>
      <c r="C90" s="86"/>
      <c r="D90" s="86"/>
    </row>
    <row r="91" spans="1:4" ht="13.5">
      <c r="A91" s="11" t="s">
        <v>137</v>
      </c>
      <c r="B91" s="21" t="s">
        <v>493</v>
      </c>
      <c r="C91" s="86"/>
      <c r="D91" s="86"/>
    </row>
    <row r="92" spans="1:4" ht="13.5">
      <c r="A92" s="11" t="s">
        <v>138</v>
      </c>
      <c r="B92" s="21" t="s">
        <v>494</v>
      </c>
      <c r="C92" s="86"/>
      <c r="D92" s="86"/>
    </row>
    <row r="93" spans="1:4" ht="13.5">
      <c r="A93" s="11" t="s">
        <v>139</v>
      </c>
      <c r="B93" s="21" t="s">
        <v>495</v>
      </c>
      <c r="C93" s="86"/>
      <c r="D93" s="86"/>
    </row>
    <row r="94" spans="1:4" ht="13.5">
      <c r="A94" s="11" t="s">
        <v>140</v>
      </c>
      <c r="B94" s="21" t="s">
        <v>496</v>
      </c>
      <c r="C94" s="86"/>
      <c r="D94" s="86"/>
    </row>
    <row r="95" spans="1:4" ht="13.5">
      <c r="A95" s="11" t="s">
        <v>141</v>
      </c>
      <c r="B95" s="21" t="s">
        <v>497</v>
      </c>
      <c r="C95" s="86"/>
      <c r="D95" s="86"/>
    </row>
    <row r="96" spans="1:4" ht="13.5">
      <c r="A96" s="11" t="s">
        <v>498</v>
      </c>
      <c r="B96" s="21" t="s">
        <v>499</v>
      </c>
      <c r="C96" s="86"/>
      <c r="D96" s="86"/>
    </row>
    <row r="97" spans="1:4" ht="13.5">
      <c r="A97" s="11" t="s">
        <v>142</v>
      </c>
      <c r="B97" s="21" t="s">
        <v>500</v>
      </c>
      <c r="C97" s="86"/>
      <c r="D97" s="86"/>
    </row>
    <row r="98" spans="1:4" ht="13.5">
      <c r="A98" s="34" t="s">
        <v>106</v>
      </c>
      <c r="B98" s="37" t="s">
        <v>501</v>
      </c>
      <c r="C98" s="86">
        <f>SUM(C90:C97)</f>
        <v>0</v>
      </c>
      <c r="D98" s="86">
        <f>SUM(D90:D97)</f>
        <v>0</v>
      </c>
    </row>
    <row r="99" spans="1:4" ht="15">
      <c r="A99" s="172" t="s">
        <v>337</v>
      </c>
      <c r="B99" s="173"/>
      <c r="C99" s="174">
        <f>SUM(C98,C89,C84)</f>
        <v>12903306</v>
      </c>
      <c r="D99" s="174">
        <f>SUM(D98,D89,D84)</f>
        <v>14416306</v>
      </c>
    </row>
    <row r="100" spans="1:4" ht="15">
      <c r="A100" s="175" t="s">
        <v>150</v>
      </c>
      <c r="B100" s="176" t="s">
        <v>502</v>
      </c>
      <c r="C100" s="177">
        <f>SUM(C76+C99)</f>
        <v>64047804</v>
      </c>
      <c r="D100" s="177">
        <f>SUM(D76+D99)</f>
        <v>65546604</v>
      </c>
    </row>
    <row r="101" spans="1:23" ht="13.5">
      <c r="A101" s="11" t="s">
        <v>143</v>
      </c>
      <c r="B101" s="4" t="s">
        <v>503</v>
      </c>
      <c r="C101" s="79"/>
      <c r="D101" s="7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1"/>
      <c r="W101" s="91"/>
    </row>
    <row r="102" spans="1:23" ht="13.5">
      <c r="A102" s="11" t="s">
        <v>506</v>
      </c>
      <c r="B102" s="4" t="s">
        <v>507</v>
      </c>
      <c r="C102" s="79"/>
      <c r="D102" s="7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1"/>
      <c r="W102" s="91"/>
    </row>
    <row r="103" spans="1:23" ht="13.5">
      <c r="A103" s="11" t="s">
        <v>144</v>
      </c>
      <c r="B103" s="4" t="s">
        <v>508</v>
      </c>
      <c r="C103" s="79"/>
      <c r="D103" s="7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/>
      <c r="W103" s="91"/>
    </row>
    <row r="104" spans="1:23" ht="13.5">
      <c r="A104" s="13" t="s">
        <v>107</v>
      </c>
      <c r="B104" s="6" t="s">
        <v>510</v>
      </c>
      <c r="C104" s="80"/>
      <c r="D104" s="80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1"/>
      <c r="W104" s="91"/>
    </row>
    <row r="105" spans="1:23" ht="13.5">
      <c r="A105" s="26" t="s">
        <v>145</v>
      </c>
      <c r="B105" s="4" t="s">
        <v>511</v>
      </c>
      <c r="C105" s="81"/>
      <c r="D105" s="81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1"/>
      <c r="W105" s="91"/>
    </row>
    <row r="106" spans="1:23" ht="13.5">
      <c r="A106" s="26" t="s">
        <v>113</v>
      </c>
      <c r="B106" s="4" t="s">
        <v>514</v>
      </c>
      <c r="C106" s="81"/>
      <c r="D106" s="81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1"/>
      <c r="W106" s="91"/>
    </row>
    <row r="107" spans="1:23" ht="13.5">
      <c r="A107" s="11" t="s">
        <v>515</v>
      </c>
      <c r="B107" s="4" t="s">
        <v>516</v>
      </c>
      <c r="C107" s="79"/>
      <c r="D107" s="79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1"/>
      <c r="W107" s="91"/>
    </row>
    <row r="108" spans="1:23" ht="13.5">
      <c r="A108" s="11" t="s">
        <v>146</v>
      </c>
      <c r="B108" s="4" t="s">
        <v>517</v>
      </c>
      <c r="C108" s="79"/>
      <c r="D108" s="7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1"/>
      <c r="W108" s="91"/>
    </row>
    <row r="109" spans="1:23" ht="13.5">
      <c r="A109" s="12" t="s">
        <v>110</v>
      </c>
      <c r="B109" s="6" t="s">
        <v>518</v>
      </c>
      <c r="C109" s="82"/>
      <c r="D109" s="82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1"/>
      <c r="W109" s="91"/>
    </row>
    <row r="110" spans="1:23" ht="13.5">
      <c r="A110" s="26" t="s">
        <v>519</v>
      </c>
      <c r="B110" s="4" t="s">
        <v>520</v>
      </c>
      <c r="C110" s="81"/>
      <c r="D110" s="81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1"/>
      <c r="W110" s="91"/>
    </row>
    <row r="111" spans="1:23" ht="13.5">
      <c r="A111" s="26" t="s">
        <v>521</v>
      </c>
      <c r="B111" s="4" t="s">
        <v>522</v>
      </c>
      <c r="C111" s="81">
        <v>900000</v>
      </c>
      <c r="D111" s="81">
        <v>900000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1"/>
      <c r="W111" s="91"/>
    </row>
    <row r="112" spans="1:23" ht="13.5">
      <c r="A112" s="12" t="s">
        <v>523</v>
      </c>
      <c r="B112" s="6" t="s">
        <v>524</v>
      </c>
      <c r="C112" s="81"/>
      <c r="D112" s="81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1"/>
      <c r="W112" s="91"/>
    </row>
    <row r="113" spans="1:23" ht="13.5">
      <c r="A113" s="26" t="s">
        <v>525</v>
      </c>
      <c r="B113" s="4" t="s">
        <v>526</v>
      </c>
      <c r="C113" s="81"/>
      <c r="D113" s="81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1"/>
      <c r="W113" s="91"/>
    </row>
    <row r="114" spans="1:23" ht="13.5">
      <c r="A114" s="26" t="s">
        <v>527</v>
      </c>
      <c r="B114" s="4" t="s">
        <v>528</v>
      </c>
      <c r="C114" s="81"/>
      <c r="D114" s="81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1"/>
      <c r="W114" s="91"/>
    </row>
    <row r="115" spans="1:23" ht="13.5">
      <c r="A115" s="26" t="s">
        <v>529</v>
      </c>
      <c r="B115" s="4" t="s">
        <v>530</v>
      </c>
      <c r="C115" s="81"/>
      <c r="D115" s="81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1"/>
      <c r="W115" s="91"/>
    </row>
    <row r="116" spans="1:23" ht="13.5">
      <c r="A116" s="27" t="s">
        <v>111</v>
      </c>
      <c r="B116" s="28" t="s">
        <v>531</v>
      </c>
      <c r="C116" s="82"/>
      <c r="D116" s="82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1"/>
      <c r="W116" s="91"/>
    </row>
    <row r="117" spans="1:23" ht="13.5">
      <c r="A117" s="26" t="s">
        <v>532</v>
      </c>
      <c r="B117" s="4" t="s">
        <v>533</v>
      </c>
      <c r="C117" s="81"/>
      <c r="D117" s="81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1"/>
      <c r="W117" s="91"/>
    </row>
    <row r="118" spans="1:23" ht="13.5">
      <c r="A118" s="11" t="s">
        <v>534</v>
      </c>
      <c r="B118" s="4" t="s">
        <v>535</v>
      </c>
      <c r="C118" s="79"/>
      <c r="D118" s="7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1"/>
      <c r="W118" s="91"/>
    </row>
    <row r="119" spans="1:23" ht="13.5">
      <c r="A119" s="26" t="s">
        <v>147</v>
      </c>
      <c r="B119" s="4" t="s">
        <v>536</v>
      </c>
      <c r="C119" s="81"/>
      <c r="D119" s="81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1"/>
      <c r="W119" s="91"/>
    </row>
    <row r="120" spans="1:23" ht="13.5">
      <c r="A120" s="26" t="s">
        <v>116</v>
      </c>
      <c r="B120" s="4" t="s">
        <v>537</v>
      </c>
      <c r="C120" s="81"/>
      <c r="D120" s="81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1"/>
      <c r="W120" s="91"/>
    </row>
    <row r="121" spans="1:23" ht="13.5">
      <c r="A121" s="27" t="s">
        <v>117</v>
      </c>
      <c r="B121" s="28" t="s">
        <v>541</v>
      </c>
      <c r="C121" s="82"/>
      <c r="D121" s="82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1"/>
      <c r="W121" s="91"/>
    </row>
    <row r="122" spans="1:23" ht="13.5">
      <c r="A122" s="11" t="s">
        <v>542</v>
      </c>
      <c r="B122" s="4" t="s">
        <v>543</v>
      </c>
      <c r="C122" s="79"/>
      <c r="D122" s="7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1"/>
      <c r="W122" s="91"/>
    </row>
    <row r="123" spans="1:23" ht="15">
      <c r="A123" s="178" t="s">
        <v>151</v>
      </c>
      <c r="B123" s="179" t="s">
        <v>544</v>
      </c>
      <c r="C123" s="180">
        <f>SUM(C111)</f>
        <v>900000</v>
      </c>
      <c r="D123" s="180">
        <f>SUM(D111)</f>
        <v>900000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1"/>
      <c r="W123" s="91"/>
    </row>
    <row r="124" spans="1:23" ht="15">
      <c r="A124" s="181" t="s">
        <v>187</v>
      </c>
      <c r="B124" s="182"/>
      <c r="C124" s="183">
        <f>SUM(C100+C123)</f>
        <v>64947804</v>
      </c>
      <c r="D124" s="183">
        <f>SUM(D100+D123)</f>
        <v>66446604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3.5">
      <c r="B125" s="91"/>
      <c r="C125" s="95"/>
      <c r="D125" s="9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3.5">
      <c r="B126" s="91"/>
      <c r="C126" s="95"/>
      <c r="D126" s="9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3.5">
      <c r="B127" s="91"/>
      <c r="C127" s="95"/>
      <c r="D127" s="9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3.5">
      <c r="B128" s="91"/>
      <c r="C128" s="95"/>
      <c r="D128" s="9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3.5">
      <c r="B129" s="91"/>
      <c r="C129" s="95"/>
      <c r="D129" s="9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3.5">
      <c r="B130" s="91"/>
      <c r="C130" s="95"/>
      <c r="D130" s="9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3.5">
      <c r="B131" s="91"/>
      <c r="C131" s="95"/>
      <c r="D131" s="9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3.5">
      <c r="B132" s="91"/>
      <c r="C132" s="95"/>
      <c r="D132" s="96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3.5">
      <c r="B133" s="91"/>
      <c r="C133" s="95"/>
      <c r="D133" s="96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3.5">
      <c r="B134" s="91"/>
      <c r="C134" s="95"/>
      <c r="D134" s="96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3.5">
      <c r="B135" s="91"/>
      <c r="C135" s="95"/>
      <c r="D135" s="96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3.5">
      <c r="B136" s="91"/>
      <c r="C136" s="95"/>
      <c r="D136" s="96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3.5">
      <c r="B137" s="91"/>
      <c r="C137" s="95"/>
      <c r="D137" s="96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3.5">
      <c r="B138" s="91"/>
      <c r="C138" s="95"/>
      <c r="D138" s="96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3.5">
      <c r="B139" s="91"/>
      <c r="C139" s="95"/>
      <c r="D139" s="96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3.5">
      <c r="B140" s="91"/>
      <c r="C140" s="95"/>
      <c r="D140" s="96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3.5">
      <c r="B141" s="91"/>
      <c r="C141" s="95"/>
      <c r="D141" s="96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3.5">
      <c r="B142" s="91"/>
      <c r="C142" s="95"/>
      <c r="D142" s="96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3.5">
      <c r="B143" s="91"/>
      <c r="C143" s="95"/>
      <c r="D143" s="96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3.5">
      <c r="B144" s="91"/>
      <c r="C144" s="95"/>
      <c r="D144" s="96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3.5">
      <c r="B145" s="91"/>
      <c r="C145" s="95"/>
      <c r="D145" s="96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3.5">
      <c r="B146" s="91"/>
      <c r="C146" s="95"/>
      <c r="D146" s="96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3.5">
      <c r="B147" s="91"/>
      <c r="C147" s="95"/>
      <c r="D147" s="96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ht="13.5">
      <c r="B148" s="91"/>
      <c r="C148" s="95"/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ht="13.5">
      <c r="B149" s="91"/>
      <c r="C149" s="95"/>
      <c r="D149" s="96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ht="13.5">
      <c r="B150" s="91"/>
      <c r="C150" s="95"/>
      <c r="D150" s="96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ht="13.5">
      <c r="B151" s="91"/>
      <c r="C151" s="95"/>
      <c r="D151" s="96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ht="13.5">
      <c r="B152" s="91"/>
      <c r="C152" s="95"/>
      <c r="D152" s="96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ht="13.5">
      <c r="B153" s="91"/>
      <c r="C153" s="95"/>
      <c r="D153" s="96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ht="13.5">
      <c r="B154" s="91"/>
      <c r="C154" s="95"/>
      <c r="D154" s="96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ht="13.5">
      <c r="B155" s="91"/>
      <c r="C155" s="95"/>
      <c r="D155" s="96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ht="13.5">
      <c r="B156" s="91"/>
      <c r="C156" s="95"/>
      <c r="D156" s="96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ht="13.5">
      <c r="B157" s="91"/>
      <c r="C157" s="95"/>
      <c r="D157" s="96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ht="13.5">
      <c r="B158" s="91"/>
      <c r="C158" s="95"/>
      <c r="D158" s="96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ht="13.5">
      <c r="B159" s="91"/>
      <c r="C159" s="95"/>
      <c r="D159" s="96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ht="13.5">
      <c r="B160" s="91"/>
      <c r="C160" s="95"/>
      <c r="D160" s="96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ht="13.5">
      <c r="B161" s="91"/>
      <c r="C161" s="95"/>
      <c r="D161" s="96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ht="13.5">
      <c r="B162" s="91"/>
      <c r="C162" s="95"/>
      <c r="D162" s="96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ht="13.5">
      <c r="B163" s="91"/>
      <c r="C163" s="95"/>
      <c r="D163" s="96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ht="13.5">
      <c r="B164" s="91"/>
      <c r="C164" s="95"/>
      <c r="D164" s="96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ht="13.5">
      <c r="B165" s="91"/>
      <c r="C165" s="95"/>
      <c r="D165" s="96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ht="13.5">
      <c r="B166" s="91"/>
      <c r="C166" s="95"/>
      <c r="D166" s="96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ht="13.5">
      <c r="B167" s="91"/>
      <c r="C167" s="95"/>
      <c r="D167" s="96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ht="13.5">
      <c r="B168" s="91"/>
      <c r="C168" s="95"/>
      <c r="D168" s="96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ht="13.5">
      <c r="B169" s="91"/>
      <c r="C169" s="95"/>
      <c r="D169" s="96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ht="13.5">
      <c r="B170" s="91"/>
      <c r="C170" s="95"/>
      <c r="D170" s="96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ht="13.5">
      <c r="B171" s="91"/>
      <c r="C171" s="95"/>
      <c r="D171" s="96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ht="13.5">
      <c r="B172" s="91"/>
      <c r="C172" s="95"/>
      <c r="D172" s="96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ht="13.5">
      <c r="B173" s="91"/>
      <c r="C173" s="95"/>
      <c r="D173" s="96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3.00390625" style="83" bestFit="1" customWidth="1"/>
    <col min="5" max="16384" width="8.8515625" style="83" customWidth="1"/>
  </cols>
  <sheetData>
    <row r="1" spans="1:4" ht="13.5">
      <c r="A1" s="237" t="s">
        <v>738</v>
      </c>
      <c r="B1" s="237"/>
      <c r="C1" s="237"/>
      <c r="D1" s="237"/>
    </row>
    <row r="2" spans="1:4" ht="24" customHeight="1">
      <c r="A2" s="229" t="s">
        <v>631</v>
      </c>
      <c r="B2" s="230"/>
      <c r="C2" s="230"/>
      <c r="D2" s="230"/>
    </row>
    <row r="3" spans="1:6" ht="24" customHeight="1">
      <c r="A3" s="40" t="s">
        <v>233</v>
      </c>
      <c r="B3" s="230"/>
      <c r="C3" s="230"/>
      <c r="D3" s="230"/>
      <c r="F3" s="50"/>
    </row>
    <row r="4" ht="18" customHeight="1">
      <c r="A4" s="33"/>
    </row>
    <row r="5" ht="13.5">
      <c r="A5" s="58" t="s">
        <v>303</v>
      </c>
    </row>
    <row r="6" spans="1:4" ht="26.25">
      <c r="A6" s="1" t="s">
        <v>366</v>
      </c>
      <c r="B6" s="2" t="s">
        <v>331</v>
      </c>
      <c r="C6" s="101" t="s">
        <v>730</v>
      </c>
      <c r="D6" s="102" t="s">
        <v>729</v>
      </c>
    </row>
    <row r="7" spans="1:4" ht="15" customHeight="1">
      <c r="A7" s="22" t="s">
        <v>545</v>
      </c>
      <c r="B7" s="5" t="s">
        <v>546</v>
      </c>
      <c r="C7" s="103">
        <v>8488010</v>
      </c>
      <c r="D7" s="103">
        <v>8488010</v>
      </c>
    </row>
    <row r="8" spans="1:4" ht="15" customHeight="1">
      <c r="A8" s="4" t="s">
        <v>547</v>
      </c>
      <c r="B8" s="5" t="s">
        <v>548</v>
      </c>
      <c r="C8" s="103"/>
      <c r="D8" s="103"/>
    </row>
    <row r="9" spans="1:4" ht="15" customHeight="1">
      <c r="A9" s="4" t="s">
        <v>549</v>
      </c>
      <c r="B9" s="5" t="s">
        <v>550</v>
      </c>
      <c r="C9" s="103"/>
      <c r="D9" s="103"/>
    </row>
    <row r="10" spans="1:4" ht="15" customHeight="1">
      <c r="A10" s="4" t="s">
        <v>551</v>
      </c>
      <c r="B10" s="5" t="s">
        <v>552</v>
      </c>
      <c r="C10" s="103">
        <v>2000000</v>
      </c>
      <c r="D10" s="103">
        <v>2000000</v>
      </c>
    </row>
    <row r="11" spans="1:4" ht="15" customHeight="1">
      <c r="A11" s="4" t="s">
        <v>553</v>
      </c>
      <c r="B11" s="5" t="s">
        <v>554</v>
      </c>
      <c r="C11" s="103"/>
      <c r="D11" s="104">
        <v>9600</v>
      </c>
    </row>
    <row r="12" spans="1:4" ht="15" customHeight="1">
      <c r="A12" s="4" t="s">
        <v>555</v>
      </c>
      <c r="B12" s="5" t="s">
        <v>556</v>
      </c>
      <c r="C12" s="103"/>
      <c r="D12" s="103"/>
    </row>
    <row r="13" spans="1:4" ht="15" customHeight="1">
      <c r="A13" s="6" t="s">
        <v>189</v>
      </c>
      <c r="B13" s="7" t="s">
        <v>557</v>
      </c>
      <c r="C13" s="103">
        <f>SUM(C7:C12)</f>
        <v>10488010</v>
      </c>
      <c r="D13" s="103">
        <f>SUM(D7:D12)</f>
        <v>10497610</v>
      </c>
    </row>
    <row r="14" spans="1:4" ht="15" customHeight="1">
      <c r="A14" s="4" t="s">
        <v>558</v>
      </c>
      <c r="B14" s="5" t="s">
        <v>559</v>
      </c>
      <c r="C14" s="103"/>
      <c r="D14" s="103"/>
    </row>
    <row r="15" spans="1:4" ht="15" customHeight="1">
      <c r="A15" s="4" t="s">
        <v>560</v>
      </c>
      <c r="B15" s="5" t="s">
        <v>561</v>
      </c>
      <c r="C15" s="103"/>
      <c r="D15" s="103"/>
    </row>
    <row r="16" spans="1:4" ht="15" customHeight="1">
      <c r="A16" s="4" t="s">
        <v>152</v>
      </c>
      <c r="B16" s="5" t="s">
        <v>562</v>
      </c>
      <c r="C16" s="103"/>
      <c r="D16" s="103"/>
    </row>
    <row r="17" spans="1:4" ht="15" customHeight="1">
      <c r="A17" s="4" t="s">
        <v>153</v>
      </c>
      <c r="B17" s="5" t="s">
        <v>563</v>
      </c>
      <c r="C17" s="103"/>
      <c r="D17" s="103"/>
    </row>
    <row r="18" spans="1:4" ht="15" customHeight="1">
      <c r="A18" s="4" t="s">
        <v>154</v>
      </c>
      <c r="B18" s="5" t="s">
        <v>564</v>
      </c>
      <c r="C18" s="103">
        <v>1176000</v>
      </c>
      <c r="D18" s="103">
        <v>1176000</v>
      </c>
    </row>
    <row r="19" spans="1:4" ht="15" customHeight="1">
      <c r="A19" s="28" t="s">
        <v>190</v>
      </c>
      <c r="B19" s="35" t="s">
        <v>565</v>
      </c>
      <c r="C19" s="184">
        <f>SUM(C13:C18)</f>
        <v>11664010</v>
      </c>
      <c r="D19" s="184">
        <f>SUM(D13:D18)</f>
        <v>11673610</v>
      </c>
    </row>
    <row r="20" spans="1:4" ht="15" customHeight="1">
      <c r="A20" s="4" t="s">
        <v>158</v>
      </c>
      <c r="B20" s="5" t="s">
        <v>574</v>
      </c>
      <c r="C20" s="103"/>
      <c r="D20" s="103"/>
    </row>
    <row r="21" spans="1:4" ht="15" customHeight="1">
      <c r="A21" s="4" t="s">
        <v>159</v>
      </c>
      <c r="B21" s="5" t="s">
        <v>575</v>
      </c>
      <c r="C21" s="103"/>
      <c r="D21" s="103"/>
    </row>
    <row r="22" spans="1:4" ht="15" customHeight="1">
      <c r="A22" s="6" t="s">
        <v>192</v>
      </c>
      <c r="B22" s="7" t="s">
        <v>576</v>
      </c>
      <c r="C22" s="103">
        <f>SUM(C20:C21)</f>
        <v>0</v>
      </c>
      <c r="D22" s="103">
        <f>SUM(D20:D21)</f>
        <v>0</v>
      </c>
    </row>
    <row r="23" spans="1:4" ht="15" customHeight="1">
      <c r="A23" s="4" t="s">
        <v>160</v>
      </c>
      <c r="B23" s="5" t="s">
        <v>577</v>
      </c>
      <c r="C23" s="103"/>
      <c r="D23" s="103"/>
    </row>
    <row r="24" spans="1:4" ht="15" customHeight="1">
      <c r="A24" s="4" t="s">
        <v>161</v>
      </c>
      <c r="B24" s="5" t="s">
        <v>578</v>
      </c>
      <c r="C24" s="103"/>
      <c r="D24" s="103"/>
    </row>
    <row r="25" spans="1:4" ht="15" customHeight="1">
      <c r="A25" s="4" t="s">
        <v>162</v>
      </c>
      <c r="B25" s="5" t="s">
        <v>579</v>
      </c>
      <c r="C25" s="103">
        <v>12500000</v>
      </c>
      <c r="D25" s="103">
        <v>12500000</v>
      </c>
    </row>
    <row r="26" spans="1:4" ht="15" customHeight="1">
      <c r="A26" s="4" t="s">
        <v>163</v>
      </c>
      <c r="B26" s="5" t="s">
        <v>580</v>
      </c>
      <c r="C26" s="103">
        <v>4500000</v>
      </c>
      <c r="D26" s="103">
        <v>4500000</v>
      </c>
    </row>
    <row r="27" spans="1:4" ht="15" customHeight="1">
      <c r="A27" s="4" t="s">
        <v>164</v>
      </c>
      <c r="B27" s="5" t="s">
        <v>583</v>
      </c>
      <c r="C27" s="103"/>
      <c r="D27" s="103"/>
    </row>
    <row r="28" spans="1:4" ht="15" customHeight="1">
      <c r="A28" s="4" t="s">
        <v>584</v>
      </c>
      <c r="B28" s="5" t="s">
        <v>585</v>
      </c>
      <c r="C28" s="103"/>
      <c r="D28" s="103"/>
    </row>
    <row r="29" spans="1:4" ht="15" customHeight="1">
      <c r="A29" s="4" t="s">
        <v>165</v>
      </c>
      <c r="B29" s="5" t="s">
        <v>586</v>
      </c>
      <c r="C29" s="103">
        <v>0</v>
      </c>
      <c r="D29" s="103">
        <v>0</v>
      </c>
    </row>
    <row r="30" spans="1:4" ht="15" customHeight="1">
      <c r="A30" s="4" t="s">
        <v>166</v>
      </c>
      <c r="B30" s="5" t="s">
        <v>591</v>
      </c>
      <c r="C30" s="103">
        <v>70000</v>
      </c>
      <c r="D30" s="103">
        <v>70000</v>
      </c>
    </row>
    <row r="31" spans="1:4" ht="15" customHeight="1">
      <c r="A31" s="6" t="s">
        <v>193</v>
      </c>
      <c r="B31" s="7" t="s">
        <v>594</v>
      </c>
      <c r="C31" s="103">
        <f>SUM(C26:C30)</f>
        <v>4570000</v>
      </c>
      <c r="D31" s="103">
        <f>SUM(D26:D30)</f>
        <v>4570000</v>
      </c>
    </row>
    <row r="32" spans="1:4" ht="15" customHeight="1">
      <c r="A32" s="4" t="s">
        <v>167</v>
      </c>
      <c r="B32" s="5" t="s">
        <v>595</v>
      </c>
      <c r="C32" s="103"/>
      <c r="D32" s="103"/>
    </row>
    <row r="33" spans="1:4" ht="15" customHeight="1">
      <c r="A33" s="28" t="s">
        <v>194</v>
      </c>
      <c r="B33" s="35" t="s">
        <v>596</v>
      </c>
      <c r="C33" s="184">
        <f>SUM(C22+C23+C24+C25+C31+C32)</f>
        <v>17070000</v>
      </c>
      <c r="D33" s="184">
        <f>SUM(D22+D23+D24+D25+D31+D32)</f>
        <v>17070000</v>
      </c>
    </row>
    <row r="34" spans="1:4" ht="15" customHeight="1">
      <c r="A34" s="11" t="s">
        <v>597</v>
      </c>
      <c r="B34" s="5" t="s">
        <v>598</v>
      </c>
      <c r="C34" s="103"/>
      <c r="D34" s="103"/>
    </row>
    <row r="35" spans="1:4" ht="15" customHeight="1">
      <c r="A35" s="11" t="s">
        <v>168</v>
      </c>
      <c r="B35" s="5" t="s">
        <v>599</v>
      </c>
      <c r="C35" s="103">
        <v>3000000</v>
      </c>
      <c r="D35" s="104">
        <v>3000000</v>
      </c>
    </row>
    <row r="36" spans="1:4" ht="15" customHeight="1">
      <c r="A36" s="11" t="s">
        <v>169</v>
      </c>
      <c r="B36" s="5" t="s">
        <v>600</v>
      </c>
      <c r="C36" s="103">
        <v>1321072</v>
      </c>
      <c r="D36" s="104">
        <v>2721072</v>
      </c>
    </row>
    <row r="37" spans="1:4" ht="15" customHeight="1">
      <c r="A37" s="11" t="s">
        <v>170</v>
      </c>
      <c r="B37" s="5" t="s">
        <v>601</v>
      </c>
      <c r="C37" s="103">
        <v>800000</v>
      </c>
      <c r="D37" s="104">
        <v>800000</v>
      </c>
    </row>
    <row r="38" spans="1:4" ht="15" customHeight="1">
      <c r="A38" s="11" t="s">
        <v>602</v>
      </c>
      <c r="B38" s="5" t="s">
        <v>603</v>
      </c>
      <c r="C38" s="103"/>
      <c r="D38" s="104"/>
    </row>
    <row r="39" spans="1:4" ht="15" customHeight="1">
      <c r="A39" s="11" t="s">
        <v>604</v>
      </c>
      <c r="B39" s="5" t="s">
        <v>605</v>
      </c>
      <c r="C39" s="103"/>
      <c r="D39" s="104"/>
    </row>
    <row r="40" spans="1:4" ht="15" customHeight="1">
      <c r="A40" s="11" t="s">
        <v>606</v>
      </c>
      <c r="B40" s="5" t="s">
        <v>607</v>
      </c>
      <c r="C40" s="103"/>
      <c r="D40" s="104"/>
    </row>
    <row r="41" spans="1:4" ht="15" customHeight="1">
      <c r="A41" s="11" t="s">
        <v>171</v>
      </c>
      <c r="B41" s="5" t="s">
        <v>608</v>
      </c>
      <c r="C41" s="103">
        <v>10000</v>
      </c>
      <c r="D41" s="104">
        <v>10000</v>
      </c>
    </row>
    <row r="42" spans="1:4" ht="15" customHeight="1">
      <c r="A42" s="11" t="s">
        <v>172</v>
      </c>
      <c r="B42" s="5" t="s">
        <v>609</v>
      </c>
      <c r="C42" s="103"/>
      <c r="D42" s="104"/>
    </row>
    <row r="43" spans="1:4" ht="15" customHeight="1">
      <c r="A43" s="11" t="s">
        <v>173</v>
      </c>
      <c r="B43" s="5" t="s">
        <v>625</v>
      </c>
      <c r="C43" s="103">
        <v>21990</v>
      </c>
      <c r="D43" s="104">
        <v>111190</v>
      </c>
    </row>
    <row r="44" spans="1:4" ht="15" customHeight="1">
      <c r="A44" s="34" t="s">
        <v>195</v>
      </c>
      <c r="B44" s="35" t="s">
        <v>6</v>
      </c>
      <c r="C44" s="103">
        <f>SUM(C34:C43)</f>
        <v>5153062</v>
      </c>
      <c r="D44" s="103">
        <f>SUM(D34:D43)</f>
        <v>6642262</v>
      </c>
    </row>
    <row r="45" spans="1:4" ht="15" customHeight="1">
      <c r="A45" s="11" t="s">
        <v>15</v>
      </c>
      <c r="B45" s="5" t="s">
        <v>16</v>
      </c>
      <c r="C45" s="103"/>
      <c r="D45" s="103"/>
    </row>
    <row r="46" spans="1:4" ht="15" customHeight="1">
      <c r="A46" s="4" t="s">
        <v>177</v>
      </c>
      <c r="B46" s="5" t="s">
        <v>17</v>
      </c>
      <c r="C46" s="103"/>
      <c r="D46" s="103"/>
    </row>
    <row r="47" spans="1:4" ht="15" customHeight="1">
      <c r="A47" s="11" t="s">
        <v>178</v>
      </c>
      <c r="B47" s="5" t="s">
        <v>18</v>
      </c>
      <c r="C47" s="103">
        <v>0</v>
      </c>
      <c r="D47" s="103">
        <v>0</v>
      </c>
    </row>
    <row r="48" spans="1:4" ht="15" customHeight="1">
      <c r="A48" s="28" t="s">
        <v>197</v>
      </c>
      <c r="B48" s="35" t="s">
        <v>19</v>
      </c>
      <c r="C48" s="103">
        <f>SUM(C45:C47)</f>
        <v>0</v>
      </c>
      <c r="D48" s="103">
        <f>SUM(D45:D47)</f>
        <v>0</v>
      </c>
    </row>
    <row r="49" spans="1:4" ht="15" customHeight="1">
      <c r="A49" s="172" t="s">
        <v>338</v>
      </c>
      <c r="B49" s="186"/>
      <c r="C49" s="187">
        <f>SUM(C19+C33+C44+C48)</f>
        <v>33887072</v>
      </c>
      <c r="D49" s="187">
        <f>SUM(D19+D33+D44+D48)</f>
        <v>35385872</v>
      </c>
    </row>
    <row r="50" spans="1:4" ht="15" customHeight="1">
      <c r="A50" s="4" t="s">
        <v>566</v>
      </c>
      <c r="B50" s="5" t="s">
        <v>567</v>
      </c>
      <c r="C50" s="103"/>
      <c r="D50" s="103"/>
    </row>
    <row r="51" spans="1:4" ht="15" customHeight="1">
      <c r="A51" s="105" t="s">
        <v>568</v>
      </c>
      <c r="B51" s="5" t="s">
        <v>569</v>
      </c>
      <c r="C51" s="103"/>
      <c r="D51" s="103"/>
    </row>
    <row r="52" spans="1:4" ht="15" customHeight="1">
      <c r="A52" s="105" t="s">
        <v>155</v>
      </c>
      <c r="B52" s="5" t="s">
        <v>570</v>
      </c>
      <c r="C52" s="103"/>
      <c r="D52" s="103"/>
    </row>
    <row r="53" spans="1:4" ht="15" customHeight="1">
      <c r="A53" s="105" t="s">
        <v>156</v>
      </c>
      <c r="B53" s="5" t="s">
        <v>571</v>
      </c>
      <c r="C53" s="103"/>
      <c r="D53" s="103"/>
    </row>
    <row r="54" spans="1:4" ht="15" customHeight="1">
      <c r="A54" s="4" t="s">
        <v>157</v>
      </c>
      <c r="B54" s="5" t="s">
        <v>572</v>
      </c>
      <c r="C54" s="103">
        <v>6204306</v>
      </c>
      <c r="D54" s="103">
        <v>6204306</v>
      </c>
    </row>
    <row r="55" spans="1:4" ht="15" customHeight="1">
      <c r="A55" s="28" t="s">
        <v>191</v>
      </c>
      <c r="B55" s="35" t="s">
        <v>573</v>
      </c>
      <c r="C55" s="103">
        <f>SUM(C50:C54)</f>
        <v>6204306</v>
      </c>
      <c r="D55" s="103">
        <f>SUM(D50:D54)</f>
        <v>6204306</v>
      </c>
    </row>
    <row r="56" spans="1:4" ht="15" customHeight="1">
      <c r="A56" s="11" t="s">
        <v>174</v>
      </c>
      <c r="B56" s="5" t="s">
        <v>7</v>
      </c>
      <c r="C56" s="103"/>
      <c r="D56" s="103"/>
    </row>
    <row r="57" spans="1:4" ht="15" customHeight="1">
      <c r="A57" s="11" t="s">
        <v>175</v>
      </c>
      <c r="B57" s="5" t="s">
        <v>8</v>
      </c>
      <c r="C57" s="103"/>
      <c r="D57" s="103"/>
    </row>
    <row r="58" spans="1:4" ht="15" customHeight="1">
      <c r="A58" s="11" t="s">
        <v>9</v>
      </c>
      <c r="B58" s="5" t="s">
        <v>10</v>
      </c>
      <c r="C58" s="103"/>
      <c r="D58" s="103"/>
    </row>
    <row r="59" spans="1:4" ht="15" customHeight="1">
      <c r="A59" s="11" t="s">
        <v>176</v>
      </c>
      <c r="B59" s="5" t="s">
        <v>11</v>
      </c>
      <c r="C59" s="103"/>
      <c r="D59" s="103"/>
    </row>
    <row r="60" spans="1:4" ht="15" customHeight="1">
      <c r="A60" s="11" t="s">
        <v>12</v>
      </c>
      <c r="B60" s="5" t="s">
        <v>13</v>
      </c>
      <c r="C60" s="103"/>
      <c r="D60" s="103"/>
    </row>
    <row r="61" spans="1:4" ht="15" customHeight="1">
      <c r="A61" s="28" t="s">
        <v>196</v>
      </c>
      <c r="B61" s="35" t="s">
        <v>14</v>
      </c>
      <c r="C61" s="103">
        <f>SUM(C56:C60)</f>
        <v>0</v>
      </c>
      <c r="D61" s="103">
        <f>SUM(D56:D60)</f>
        <v>0</v>
      </c>
    </row>
    <row r="62" spans="1:4" ht="15" customHeight="1">
      <c r="A62" s="106" t="s">
        <v>20</v>
      </c>
      <c r="B62" s="5" t="s">
        <v>21</v>
      </c>
      <c r="C62" s="103"/>
      <c r="D62" s="103"/>
    </row>
    <row r="63" spans="1:4" ht="15" customHeight="1">
      <c r="A63" s="105" t="s">
        <v>179</v>
      </c>
      <c r="B63" s="5" t="s">
        <v>626</v>
      </c>
      <c r="C63" s="103"/>
      <c r="D63" s="103"/>
    </row>
    <row r="64" spans="1:4" ht="15" customHeight="1">
      <c r="A64" s="11" t="s">
        <v>180</v>
      </c>
      <c r="B64" s="5" t="s">
        <v>23</v>
      </c>
      <c r="C64" s="103"/>
      <c r="D64" s="103"/>
    </row>
    <row r="65" spans="1:4" ht="15" customHeight="1">
      <c r="A65" s="28" t="s">
        <v>199</v>
      </c>
      <c r="B65" s="35" t="s">
        <v>24</v>
      </c>
      <c r="C65" s="103">
        <f>SUM(C62:C64)</f>
        <v>0</v>
      </c>
      <c r="D65" s="103">
        <f>SUM(D62:D64)</f>
        <v>0</v>
      </c>
    </row>
    <row r="66" spans="1:4" ht="15" customHeight="1">
      <c r="A66" s="172" t="s">
        <v>339</v>
      </c>
      <c r="B66" s="186"/>
      <c r="C66" s="187">
        <f>SUM(C65,C61,C55)</f>
        <v>6204306</v>
      </c>
      <c r="D66" s="187">
        <f>SUM(D65,D61,D55)</f>
        <v>6204306</v>
      </c>
    </row>
    <row r="67" spans="1:4" ht="15">
      <c r="A67" s="188" t="s">
        <v>198</v>
      </c>
      <c r="B67" s="175" t="s">
        <v>25</v>
      </c>
      <c r="C67" s="185">
        <f>SUM(C49+C66)</f>
        <v>40091378</v>
      </c>
      <c r="D67" s="185">
        <f>SUM(D49+D66)</f>
        <v>41590178</v>
      </c>
    </row>
    <row r="68" spans="1:4" ht="15">
      <c r="A68" s="189" t="s">
        <v>340</v>
      </c>
      <c r="B68" s="190"/>
      <c r="C68" s="191">
        <v>0</v>
      </c>
      <c r="D68" s="191">
        <v>0</v>
      </c>
    </row>
    <row r="69" spans="1:4" ht="15">
      <c r="A69" s="189" t="s">
        <v>341</v>
      </c>
      <c r="B69" s="190"/>
      <c r="C69" s="191">
        <v>0</v>
      </c>
      <c r="D69" s="191">
        <v>0</v>
      </c>
    </row>
    <row r="70" spans="1:4" ht="13.5">
      <c r="A70" s="26" t="s">
        <v>181</v>
      </c>
      <c r="B70" s="4" t="s">
        <v>26</v>
      </c>
      <c r="C70" s="103"/>
      <c r="D70" s="103"/>
    </row>
    <row r="71" spans="1:4" ht="13.5">
      <c r="A71" s="11" t="s">
        <v>27</v>
      </c>
      <c r="B71" s="4" t="s">
        <v>28</v>
      </c>
      <c r="C71" s="103"/>
      <c r="D71" s="103"/>
    </row>
    <row r="72" spans="1:4" ht="13.5">
      <c r="A72" s="26" t="s">
        <v>182</v>
      </c>
      <c r="B72" s="4" t="s">
        <v>29</v>
      </c>
      <c r="C72" s="103"/>
      <c r="D72" s="103"/>
    </row>
    <row r="73" spans="1:4" ht="13.5">
      <c r="A73" s="13" t="s">
        <v>200</v>
      </c>
      <c r="B73" s="6" t="s">
        <v>30</v>
      </c>
      <c r="C73" s="103">
        <f>SUM(C70:C72)</f>
        <v>0</v>
      </c>
      <c r="D73" s="103">
        <f>SUM(D70:D72)</f>
        <v>0</v>
      </c>
    </row>
    <row r="74" spans="1:4" ht="13.5">
      <c r="A74" s="11" t="s">
        <v>183</v>
      </c>
      <c r="B74" s="4" t="s">
        <v>31</v>
      </c>
      <c r="C74" s="103"/>
      <c r="D74" s="103"/>
    </row>
    <row r="75" spans="1:4" ht="13.5">
      <c r="A75" s="26" t="s">
        <v>32</v>
      </c>
      <c r="B75" s="4" t="s">
        <v>33</v>
      </c>
      <c r="C75" s="103"/>
      <c r="D75" s="103"/>
    </row>
    <row r="76" spans="1:4" ht="13.5">
      <c r="A76" s="11" t="s">
        <v>184</v>
      </c>
      <c r="B76" s="4" t="s">
        <v>34</v>
      </c>
      <c r="C76" s="103"/>
      <c r="D76" s="103"/>
    </row>
    <row r="77" spans="1:4" ht="13.5">
      <c r="A77" s="26" t="s">
        <v>35</v>
      </c>
      <c r="B77" s="4" t="s">
        <v>36</v>
      </c>
      <c r="C77" s="103"/>
      <c r="D77" s="103"/>
    </row>
    <row r="78" spans="1:4" ht="13.5">
      <c r="A78" s="12" t="s">
        <v>201</v>
      </c>
      <c r="B78" s="6" t="s">
        <v>37</v>
      </c>
      <c r="C78" s="103">
        <f>SUM(C74:C77)</f>
        <v>0</v>
      </c>
      <c r="D78" s="103">
        <f>SUM(D74:D77)</f>
        <v>0</v>
      </c>
    </row>
    <row r="79" spans="1:4" ht="13.5">
      <c r="A79" s="4" t="s">
        <v>288</v>
      </c>
      <c r="B79" s="4" t="s">
        <v>38</v>
      </c>
      <c r="C79" s="104">
        <v>12195998</v>
      </c>
      <c r="D79" s="104">
        <v>12195998</v>
      </c>
    </row>
    <row r="80" spans="1:4" ht="13.5">
      <c r="A80" s="4" t="s">
        <v>289</v>
      </c>
      <c r="B80" s="4" t="s">
        <v>38</v>
      </c>
      <c r="C80" s="103">
        <v>631000</v>
      </c>
      <c r="D80" s="103">
        <v>631000</v>
      </c>
    </row>
    <row r="81" spans="1:4" ht="13.5">
      <c r="A81" s="4" t="s">
        <v>286</v>
      </c>
      <c r="B81" s="4" t="s">
        <v>39</v>
      </c>
      <c r="C81" s="103"/>
      <c r="D81" s="103"/>
    </row>
    <row r="82" spans="1:4" ht="13.5">
      <c r="A82" s="4" t="s">
        <v>287</v>
      </c>
      <c r="B82" s="4" t="s">
        <v>39</v>
      </c>
      <c r="C82" s="103"/>
      <c r="D82" s="103"/>
    </row>
    <row r="83" spans="1:4" ht="13.5">
      <c r="A83" s="6" t="s">
        <v>202</v>
      </c>
      <c r="B83" s="6" t="s">
        <v>40</v>
      </c>
      <c r="C83" s="103">
        <v>23956426</v>
      </c>
      <c r="D83" s="103">
        <v>23956426</v>
      </c>
    </row>
    <row r="84" spans="1:4" ht="13.5">
      <c r="A84" s="26" t="s">
        <v>41</v>
      </c>
      <c r="B84" s="4" t="s">
        <v>42</v>
      </c>
      <c r="C84" s="103">
        <v>900000</v>
      </c>
      <c r="D84" s="103">
        <v>900000</v>
      </c>
    </row>
    <row r="85" spans="1:4" ht="13.5">
      <c r="A85" s="26" t="s">
        <v>43</v>
      </c>
      <c r="B85" s="4" t="s">
        <v>44</v>
      </c>
      <c r="C85" s="103"/>
      <c r="D85" s="103"/>
    </row>
    <row r="86" spans="1:4" ht="13.5">
      <c r="A86" s="26" t="s">
        <v>45</v>
      </c>
      <c r="B86" s="4" t="s">
        <v>46</v>
      </c>
      <c r="C86" s="103"/>
      <c r="D86" s="103"/>
    </row>
    <row r="87" spans="1:4" ht="13.5">
      <c r="A87" s="26" t="s">
        <v>47</v>
      </c>
      <c r="B87" s="4" t="s">
        <v>48</v>
      </c>
      <c r="C87" s="103"/>
      <c r="D87" s="103"/>
    </row>
    <row r="88" spans="1:4" ht="13.5">
      <c r="A88" s="11" t="s">
        <v>185</v>
      </c>
      <c r="B88" s="4" t="s">
        <v>49</v>
      </c>
      <c r="C88" s="103"/>
      <c r="D88" s="103"/>
    </row>
    <row r="89" spans="1:4" ht="13.5">
      <c r="A89" s="13" t="s">
        <v>203</v>
      </c>
      <c r="B89" s="6" t="s">
        <v>51</v>
      </c>
      <c r="C89" s="103">
        <f>C73+C78+C83+C84+C85+C86+C87+C88</f>
        <v>24856426</v>
      </c>
      <c r="D89" s="103">
        <f>D73+D78+D83+D84+D85+D86+D87+D88</f>
        <v>24856426</v>
      </c>
    </row>
    <row r="90" spans="1:4" ht="13.5">
      <c r="A90" s="11" t="s">
        <v>52</v>
      </c>
      <c r="B90" s="4" t="s">
        <v>53</v>
      </c>
      <c r="C90" s="103"/>
      <c r="D90" s="103"/>
    </row>
    <row r="91" spans="1:4" ht="13.5">
      <c r="A91" s="11" t="s">
        <v>54</v>
      </c>
      <c r="B91" s="4" t="s">
        <v>55</v>
      </c>
      <c r="C91" s="103"/>
      <c r="D91" s="103"/>
    </row>
    <row r="92" spans="1:4" ht="13.5">
      <c r="A92" s="26" t="s">
        <v>56</v>
      </c>
      <c r="B92" s="4" t="s">
        <v>57</v>
      </c>
      <c r="C92" s="103"/>
      <c r="D92" s="103"/>
    </row>
    <row r="93" spans="1:4" ht="13.5">
      <c r="A93" s="26" t="s">
        <v>186</v>
      </c>
      <c r="B93" s="4" t="s">
        <v>58</v>
      </c>
      <c r="C93" s="103"/>
      <c r="D93" s="103"/>
    </row>
    <row r="94" spans="1:4" ht="13.5">
      <c r="A94" s="12" t="s">
        <v>204</v>
      </c>
      <c r="B94" s="6" t="s">
        <v>59</v>
      </c>
      <c r="C94" s="103"/>
      <c r="D94" s="103"/>
    </row>
    <row r="95" spans="1:4" ht="13.5">
      <c r="A95" s="13" t="s">
        <v>60</v>
      </c>
      <c r="B95" s="6" t="s">
        <v>61</v>
      </c>
      <c r="C95" s="103"/>
      <c r="D95" s="103"/>
    </row>
    <row r="96" spans="1:4" ht="15">
      <c r="A96" s="178" t="s">
        <v>205</v>
      </c>
      <c r="B96" s="179" t="s">
        <v>62</v>
      </c>
      <c r="C96" s="185">
        <f>C95+C94+C89</f>
        <v>24856426</v>
      </c>
      <c r="D96" s="185">
        <f>D95+D94+D89</f>
        <v>24856426</v>
      </c>
    </row>
    <row r="97" spans="1:4" ht="15">
      <c r="A97" s="181" t="s">
        <v>188</v>
      </c>
      <c r="B97" s="182"/>
      <c r="C97" s="192">
        <f>SUM(C67+C96)</f>
        <v>64947804</v>
      </c>
      <c r="D97" s="192">
        <f>SUM(D67+D96)</f>
        <v>66446604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0" workbookViewId="0" topLeftCell="A1">
      <selection activeCell="D44" sqref="D44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85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3.5">
      <c r="A1" s="237" t="s">
        <v>739</v>
      </c>
      <c r="B1" s="237"/>
      <c r="C1" s="237"/>
      <c r="D1" s="237"/>
    </row>
    <row r="2" spans="1:4" ht="21.75" customHeight="1">
      <c r="A2" s="229" t="s">
        <v>630</v>
      </c>
      <c r="B2" s="230"/>
      <c r="C2" s="230"/>
      <c r="D2" s="230"/>
    </row>
    <row r="3" spans="1:4" ht="26.25" customHeight="1">
      <c r="A3" s="40" t="s">
        <v>612</v>
      </c>
      <c r="B3" s="230"/>
      <c r="C3" s="230"/>
      <c r="D3" s="230"/>
    </row>
    <row r="5" spans="1:4" s="117" customFormat="1" ht="26.25">
      <c r="A5" s="7" t="s">
        <v>366</v>
      </c>
      <c r="B5" s="2" t="s">
        <v>367</v>
      </c>
      <c r="C5" s="99" t="s">
        <v>731</v>
      </c>
      <c r="D5" s="116" t="s">
        <v>729</v>
      </c>
    </row>
    <row r="6" spans="1:4" ht="13.5">
      <c r="A6" s="13" t="s">
        <v>468</v>
      </c>
      <c r="B6" s="7" t="s">
        <v>469</v>
      </c>
      <c r="C6" s="113">
        <v>455000</v>
      </c>
      <c r="D6" s="113">
        <f>SUM(D9:D10)</f>
        <v>455000</v>
      </c>
    </row>
    <row r="7" spans="1:4" ht="13.5" hidden="1">
      <c r="A7" s="11"/>
      <c r="B7" s="5"/>
      <c r="C7" s="114">
        <v>0</v>
      </c>
      <c r="D7" s="114">
        <v>0</v>
      </c>
    </row>
    <row r="8" spans="1:4" ht="13.5" hidden="1">
      <c r="A8" s="11"/>
      <c r="B8" s="5"/>
      <c r="C8" s="114">
        <v>0</v>
      </c>
      <c r="D8" s="114">
        <v>0</v>
      </c>
    </row>
    <row r="9" spans="1:4" ht="13.5">
      <c r="A9" s="11" t="s">
        <v>732</v>
      </c>
      <c r="B9" s="5"/>
      <c r="C9" s="114">
        <v>255000</v>
      </c>
      <c r="D9" s="114">
        <v>255000</v>
      </c>
    </row>
    <row r="10" spans="1:4" ht="13.5">
      <c r="A10" s="11" t="s">
        <v>733</v>
      </c>
      <c r="B10" s="5"/>
      <c r="C10" s="114">
        <v>200000</v>
      </c>
      <c r="D10" s="114">
        <v>200000</v>
      </c>
    </row>
    <row r="11" spans="1:4" ht="13.5">
      <c r="A11" s="13" t="s">
        <v>103</v>
      </c>
      <c r="B11" s="7" t="s">
        <v>470</v>
      </c>
      <c r="C11" s="113">
        <f>SUM(C12:C23)</f>
        <v>0</v>
      </c>
      <c r="D11" s="113">
        <f>SUM(D24)</f>
        <v>1181000</v>
      </c>
    </row>
    <row r="12" spans="1:4" s="58" customFormat="1" ht="13.5" hidden="1">
      <c r="A12" s="11"/>
      <c r="B12" s="5"/>
      <c r="C12" s="86"/>
      <c r="D12" s="86"/>
    </row>
    <row r="13" spans="1:5" s="58" customFormat="1" ht="13.5" hidden="1">
      <c r="A13" s="11"/>
      <c r="B13" s="5"/>
      <c r="C13" s="86"/>
      <c r="D13" s="86"/>
      <c r="E13" s="107"/>
    </row>
    <row r="14" spans="1:5" s="58" customFormat="1" ht="13.5" hidden="1">
      <c r="A14" s="11"/>
      <c r="B14" s="5"/>
      <c r="C14" s="86"/>
      <c r="D14" s="86"/>
      <c r="E14" s="107"/>
    </row>
    <row r="15" spans="1:5" s="58" customFormat="1" ht="13.5" hidden="1">
      <c r="A15" s="11"/>
      <c r="B15" s="5"/>
      <c r="C15" s="86"/>
      <c r="D15" s="86"/>
      <c r="E15" s="107"/>
    </row>
    <row r="16" spans="1:5" s="58" customFormat="1" ht="13.5" hidden="1">
      <c r="A16" s="11"/>
      <c r="B16" s="5"/>
      <c r="C16" s="86"/>
      <c r="D16" s="86"/>
      <c r="E16" s="107"/>
    </row>
    <row r="17" spans="1:5" s="58" customFormat="1" ht="13.5" hidden="1">
      <c r="A17" s="11"/>
      <c r="B17" s="5"/>
      <c r="C17" s="86"/>
      <c r="D17" s="86"/>
      <c r="E17" s="107"/>
    </row>
    <row r="18" spans="1:8" s="58" customFormat="1" ht="13.5" hidden="1">
      <c r="A18" s="11"/>
      <c r="B18" s="5"/>
      <c r="C18" s="86"/>
      <c r="D18" s="86"/>
      <c r="E18" s="107"/>
      <c r="F18" s="64"/>
      <c r="G18" s="64"/>
      <c r="H18" s="64"/>
    </row>
    <row r="19" spans="1:9" s="58" customFormat="1" ht="13.5" hidden="1">
      <c r="A19" s="11"/>
      <c r="B19" s="5"/>
      <c r="C19" s="86"/>
      <c r="D19" s="86"/>
      <c r="E19" s="108"/>
      <c r="F19" s="64"/>
      <c r="G19" s="109"/>
      <c r="H19" s="64"/>
      <c r="I19" s="107"/>
    </row>
    <row r="20" spans="1:8" s="58" customFormat="1" ht="13.5" hidden="1">
      <c r="A20" s="11"/>
      <c r="B20" s="5"/>
      <c r="C20" s="86"/>
      <c r="D20" s="86"/>
      <c r="E20" s="108"/>
      <c r="F20" s="64"/>
      <c r="G20" s="109"/>
      <c r="H20" s="64"/>
    </row>
    <row r="21" spans="1:8" s="58" customFormat="1" ht="13.5" hidden="1">
      <c r="A21" s="11"/>
      <c r="B21" s="5"/>
      <c r="C21" s="86"/>
      <c r="D21" s="86"/>
      <c r="E21" s="108"/>
      <c r="F21" s="64"/>
      <c r="G21" s="109"/>
      <c r="H21" s="64"/>
    </row>
    <row r="22" spans="1:8" s="58" customFormat="1" ht="13.5" hidden="1">
      <c r="A22" s="11"/>
      <c r="B22" s="5"/>
      <c r="C22" s="86"/>
      <c r="D22" s="86"/>
      <c r="E22" s="110"/>
      <c r="F22" s="64"/>
      <c r="G22" s="64"/>
      <c r="H22" s="64"/>
    </row>
    <row r="23" spans="1:8" ht="13.5" hidden="1">
      <c r="A23" s="11"/>
      <c r="B23" s="5"/>
      <c r="C23" s="114"/>
      <c r="D23" s="114"/>
      <c r="E23" s="111"/>
      <c r="F23" s="91"/>
      <c r="G23" s="91"/>
      <c r="H23" s="91"/>
    </row>
    <row r="24" spans="1:8" ht="13.5">
      <c r="A24" s="11" t="s">
        <v>736</v>
      </c>
      <c r="B24" s="5"/>
      <c r="C24" s="114"/>
      <c r="D24" s="114">
        <v>1181000</v>
      </c>
      <c r="E24" s="111"/>
      <c r="F24" s="91"/>
      <c r="G24" s="91"/>
      <c r="H24" s="91"/>
    </row>
    <row r="25" spans="1:5" s="164" customFormat="1" ht="13.5">
      <c r="A25" s="6" t="s">
        <v>471</v>
      </c>
      <c r="B25" s="7" t="s">
        <v>472</v>
      </c>
      <c r="C25" s="113">
        <v>242000</v>
      </c>
      <c r="D25" s="113">
        <v>252000</v>
      </c>
      <c r="E25" s="255"/>
    </row>
    <row r="26" spans="1:5" s="164" customFormat="1" ht="13.5" hidden="1">
      <c r="A26" s="6"/>
      <c r="B26" s="7"/>
      <c r="C26" s="256"/>
      <c r="D26" s="256"/>
      <c r="E26" s="255"/>
    </row>
    <row r="27" spans="1:5" s="164" customFormat="1" ht="13.5" hidden="1">
      <c r="A27" s="6"/>
      <c r="B27" s="7"/>
      <c r="C27" s="256"/>
      <c r="D27" s="256"/>
      <c r="E27" s="255"/>
    </row>
    <row r="28" spans="1:5" s="164" customFormat="1" ht="13.5">
      <c r="A28" s="13" t="s">
        <v>473</v>
      </c>
      <c r="B28" s="7" t="s">
        <v>474</v>
      </c>
      <c r="C28" s="113">
        <f>SUM(C29:C34)</f>
        <v>0</v>
      </c>
      <c r="D28" s="113">
        <f>SUM(D29:D34)</f>
        <v>0</v>
      </c>
      <c r="E28" s="255"/>
    </row>
    <row r="29" spans="1:5" s="164" customFormat="1" ht="13.5" hidden="1">
      <c r="A29" s="13"/>
      <c r="B29" s="7"/>
      <c r="C29" s="113"/>
      <c r="D29" s="113"/>
      <c r="E29" s="257"/>
    </row>
    <row r="30" spans="1:5" s="164" customFormat="1" ht="13.5" hidden="1">
      <c r="A30" s="13"/>
      <c r="B30" s="7"/>
      <c r="C30" s="113"/>
      <c r="D30" s="113"/>
      <c r="E30" s="257"/>
    </row>
    <row r="31" spans="1:5" s="164" customFormat="1" ht="13.5" hidden="1">
      <c r="A31" s="13"/>
      <c r="B31" s="7"/>
      <c r="C31" s="113"/>
      <c r="D31" s="113"/>
      <c r="E31" s="257"/>
    </row>
    <row r="32" spans="1:5" s="164" customFormat="1" ht="13.5" hidden="1">
      <c r="A32" s="13"/>
      <c r="B32" s="7"/>
      <c r="C32" s="113"/>
      <c r="D32" s="113"/>
      <c r="E32" s="257"/>
    </row>
    <row r="33" spans="1:5" s="164" customFormat="1" ht="13.5" hidden="1">
      <c r="A33" s="13"/>
      <c r="B33" s="7"/>
      <c r="C33" s="256"/>
      <c r="D33" s="256"/>
      <c r="E33" s="257"/>
    </row>
    <row r="34" spans="1:5" s="164" customFormat="1" ht="13.5" hidden="1">
      <c r="A34" s="13"/>
      <c r="B34" s="7"/>
      <c r="C34" s="256"/>
      <c r="D34" s="256"/>
      <c r="E34" s="257"/>
    </row>
    <row r="35" spans="1:5" s="164" customFormat="1" ht="13.5" hidden="1">
      <c r="A35" s="13"/>
      <c r="B35" s="7"/>
      <c r="C35" s="256"/>
      <c r="D35" s="256"/>
      <c r="E35" s="258"/>
    </row>
    <row r="36" spans="1:4" s="164" customFormat="1" ht="13.5">
      <c r="A36" s="13" t="s">
        <v>475</v>
      </c>
      <c r="B36" s="7" t="s">
        <v>476</v>
      </c>
      <c r="C36" s="113">
        <v>0</v>
      </c>
      <c r="D36" s="113">
        <v>0</v>
      </c>
    </row>
    <row r="37" spans="1:4" s="164" customFormat="1" ht="13.5" hidden="1">
      <c r="A37" s="13"/>
      <c r="B37" s="7"/>
      <c r="C37" s="256"/>
      <c r="D37" s="256"/>
    </row>
    <row r="38" spans="1:4" s="164" customFormat="1" ht="13.5" hidden="1">
      <c r="A38" s="13"/>
      <c r="B38" s="7"/>
      <c r="C38" s="256"/>
      <c r="D38" s="256"/>
    </row>
    <row r="39" spans="1:4" s="164" customFormat="1" ht="13.5">
      <c r="A39" s="6" t="s">
        <v>477</v>
      </c>
      <c r="B39" s="7" t="s">
        <v>478</v>
      </c>
      <c r="C39" s="115">
        <v>0</v>
      </c>
      <c r="D39" s="113">
        <v>0</v>
      </c>
    </row>
    <row r="40" spans="1:4" s="164" customFormat="1" ht="13.5" customHeight="1">
      <c r="A40" s="6" t="s">
        <v>479</v>
      </c>
      <c r="B40" s="7" t="s">
        <v>480</v>
      </c>
      <c r="C40" s="115">
        <v>134000</v>
      </c>
      <c r="D40" s="113">
        <v>456000</v>
      </c>
    </row>
    <row r="41" spans="1:4" ht="13.5" customHeight="1">
      <c r="A41" s="118" t="s">
        <v>104</v>
      </c>
      <c r="B41" s="119" t="s">
        <v>481</v>
      </c>
      <c r="C41" s="120">
        <f>SUM(C6+C11+C25+C28+C36+C39+C40)</f>
        <v>831000</v>
      </c>
      <c r="D41" s="167">
        <f>SUM(D6+D11+D25+D28+D36+D39+D40)</f>
        <v>2344000</v>
      </c>
    </row>
    <row r="42" spans="1:4" ht="13.5" customHeight="1">
      <c r="A42" s="13" t="s">
        <v>482</v>
      </c>
      <c r="B42" s="7" t="s">
        <v>483</v>
      </c>
      <c r="C42" s="115">
        <f>SUM(C43:C45)</f>
        <v>9505800</v>
      </c>
      <c r="D42" s="115">
        <f>SUM(D43:D45)</f>
        <v>9505800</v>
      </c>
    </row>
    <row r="43" spans="1:4" ht="13.5" customHeight="1">
      <c r="A43" s="11" t="s">
        <v>632</v>
      </c>
      <c r="B43" s="7"/>
      <c r="C43" s="87">
        <v>3911000</v>
      </c>
      <c r="D43" s="87">
        <f>C43</f>
        <v>3911000</v>
      </c>
    </row>
    <row r="44" spans="1:4" ht="13.5" customHeight="1">
      <c r="A44" s="11" t="s">
        <v>633</v>
      </c>
      <c r="B44" s="7"/>
      <c r="C44" s="87">
        <v>867000</v>
      </c>
      <c r="D44" s="87">
        <f aca="true" t="shared" si="0" ref="D44:D51">C44</f>
        <v>867000</v>
      </c>
    </row>
    <row r="45" spans="1:4" ht="13.5" customHeight="1">
      <c r="A45" s="11" t="s">
        <v>734</v>
      </c>
      <c r="B45" s="7"/>
      <c r="C45" s="87">
        <v>4727800</v>
      </c>
      <c r="D45" s="87">
        <v>4727800</v>
      </c>
    </row>
    <row r="46" spans="1:4" s="164" customFormat="1" ht="13.5" customHeight="1">
      <c r="A46" s="13" t="s">
        <v>484</v>
      </c>
      <c r="B46" s="7" t="s">
        <v>485</v>
      </c>
      <c r="C46" s="115">
        <v>0</v>
      </c>
      <c r="D46" s="115">
        <f t="shared" si="0"/>
        <v>0</v>
      </c>
    </row>
    <row r="47" spans="1:4" s="164" customFormat="1" ht="13.5" customHeight="1" hidden="1">
      <c r="A47" s="13"/>
      <c r="B47" s="7"/>
      <c r="C47" s="163"/>
      <c r="D47" s="115">
        <f t="shared" si="0"/>
        <v>0</v>
      </c>
    </row>
    <row r="48" spans="1:4" s="164" customFormat="1" ht="13.5" customHeight="1" hidden="1">
      <c r="A48" s="13"/>
      <c r="B48" s="7"/>
      <c r="C48" s="163"/>
      <c r="D48" s="115">
        <f t="shared" si="0"/>
        <v>0</v>
      </c>
    </row>
    <row r="49" spans="1:4" s="164" customFormat="1" ht="13.5" customHeight="1" hidden="1">
      <c r="A49" s="13"/>
      <c r="B49" s="7"/>
      <c r="C49" s="163"/>
      <c r="D49" s="115">
        <f t="shared" si="0"/>
        <v>0</v>
      </c>
    </row>
    <row r="50" spans="1:4" s="164" customFormat="1" ht="13.5" customHeight="1" hidden="1">
      <c r="A50" s="13"/>
      <c r="B50" s="7"/>
      <c r="C50" s="163"/>
      <c r="D50" s="115">
        <f t="shared" si="0"/>
        <v>0</v>
      </c>
    </row>
    <row r="51" spans="1:4" s="164" customFormat="1" ht="13.5" customHeight="1">
      <c r="A51" s="13" t="s">
        <v>486</v>
      </c>
      <c r="B51" s="7" t="s">
        <v>487</v>
      </c>
      <c r="C51" s="115">
        <v>0</v>
      </c>
      <c r="D51" s="115">
        <f t="shared" si="0"/>
        <v>0</v>
      </c>
    </row>
    <row r="52" spans="1:4" s="164" customFormat="1" ht="13.5" customHeight="1">
      <c r="A52" s="13" t="s">
        <v>488</v>
      </c>
      <c r="B52" s="7" t="s">
        <v>489</v>
      </c>
      <c r="C52" s="115">
        <v>2566506</v>
      </c>
      <c r="D52" s="115">
        <v>2566506</v>
      </c>
    </row>
    <row r="53" spans="1:4" ht="13.5" customHeight="1">
      <c r="A53" s="118" t="s">
        <v>105</v>
      </c>
      <c r="B53" s="119" t="s">
        <v>490</v>
      </c>
      <c r="C53" s="167">
        <f>SUM(C42+C46+C51+C52)</f>
        <v>12072306</v>
      </c>
      <c r="D53" s="167">
        <f>SUM(D42+D46+D51+D52)</f>
        <v>12072306</v>
      </c>
    </row>
    <row r="54" ht="13.5" customHeight="1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9">
      <selection activeCell="A28" sqref="A28:C28"/>
    </sheetView>
  </sheetViews>
  <sheetFormatPr defaultColWidth="9.140625" defaultRowHeight="15"/>
  <cols>
    <col min="1" max="1" width="86.28125" style="83" customWidth="1"/>
    <col min="2" max="2" width="28.28125" style="124" customWidth="1"/>
    <col min="3" max="3" width="18.421875" style="124" customWidth="1"/>
    <col min="4" max="16384" width="8.8515625" style="83" customWidth="1"/>
  </cols>
  <sheetData>
    <row r="1" spans="1:3" ht="13.5">
      <c r="A1" s="237" t="s">
        <v>634</v>
      </c>
      <c r="B1" s="237"/>
      <c r="C1" s="237"/>
    </row>
    <row r="2" spans="1:3" ht="25.5" customHeight="1">
      <c r="A2" s="241" t="s">
        <v>631</v>
      </c>
      <c r="B2" s="242"/>
      <c r="C2" s="242"/>
    </row>
    <row r="3" spans="1:3" ht="23.25" customHeight="1">
      <c r="A3" s="243" t="s">
        <v>262</v>
      </c>
      <c r="B3" s="244"/>
      <c r="C3" s="244"/>
    </row>
    <row r="4" ht="13.5">
      <c r="A4" s="97"/>
    </row>
    <row r="5" ht="13.5">
      <c r="A5" s="97"/>
    </row>
    <row r="6" spans="1:3" ht="51" customHeight="1">
      <c r="A6" s="38" t="s">
        <v>261</v>
      </c>
      <c r="B6" s="121" t="s">
        <v>285</v>
      </c>
      <c r="C6" s="116" t="s">
        <v>304</v>
      </c>
    </row>
    <row r="7" spans="1:3" ht="15" customHeight="1">
      <c r="A7" s="39" t="s">
        <v>234</v>
      </c>
      <c r="B7" s="121"/>
      <c r="C7" s="125">
        <f>B7</f>
        <v>0</v>
      </c>
    </row>
    <row r="8" spans="1:3" ht="15" customHeight="1">
      <c r="A8" s="39" t="s">
        <v>235</v>
      </c>
      <c r="B8" s="121"/>
      <c r="C8" s="125">
        <f aca="true" t="shared" si="0" ref="C8:C33">B8</f>
        <v>0</v>
      </c>
    </row>
    <row r="9" spans="1:3" ht="15" customHeight="1">
      <c r="A9" s="39" t="s">
        <v>236</v>
      </c>
      <c r="B9" s="121"/>
      <c r="C9" s="125">
        <f t="shared" si="0"/>
        <v>0</v>
      </c>
    </row>
    <row r="10" spans="1:3" ht="15" customHeight="1">
      <c r="A10" s="39" t="s">
        <v>238</v>
      </c>
      <c r="B10" s="121"/>
      <c r="C10" s="125">
        <f t="shared" si="0"/>
        <v>0</v>
      </c>
    </row>
    <row r="11" spans="1:3" ht="15" customHeight="1">
      <c r="A11" s="193" t="s">
        <v>256</v>
      </c>
      <c r="B11" s="194"/>
      <c r="C11" s="195">
        <f t="shared" si="0"/>
        <v>0</v>
      </c>
    </row>
    <row r="12" spans="1:3" ht="15" customHeight="1">
      <c r="A12" s="39" t="s">
        <v>239</v>
      </c>
      <c r="B12" s="121"/>
      <c r="C12" s="125">
        <f t="shared" si="0"/>
        <v>0</v>
      </c>
    </row>
    <row r="13" spans="1:3" ht="33" customHeight="1">
      <c r="A13" s="39" t="s">
        <v>240</v>
      </c>
      <c r="B13" s="121"/>
      <c r="C13" s="125">
        <f t="shared" si="0"/>
        <v>0</v>
      </c>
    </row>
    <row r="14" spans="1:3" ht="15" customHeight="1">
      <c r="A14" s="39" t="s">
        <v>241</v>
      </c>
      <c r="B14" s="121"/>
      <c r="C14" s="125">
        <f t="shared" si="0"/>
        <v>0</v>
      </c>
    </row>
    <row r="15" spans="1:3" ht="15" customHeight="1">
      <c r="A15" s="39" t="s">
        <v>242</v>
      </c>
      <c r="B15" s="121"/>
      <c r="C15" s="125">
        <f t="shared" si="0"/>
        <v>0</v>
      </c>
    </row>
    <row r="16" spans="1:3" ht="15" customHeight="1">
      <c r="A16" s="39" t="s">
        <v>243</v>
      </c>
      <c r="B16" s="121">
        <v>1</v>
      </c>
      <c r="C16" s="125">
        <f t="shared" si="0"/>
        <v>1</v>
      </c>
    </row>
    <row r="17" spans="1:3" ht="15" customHeight="1">
      <c r="A17" s="39" t="s">
        <v>244</v>
      </c>
      <c r="B17" s="121"/>
      <c r="C17" s="125">
        <f t="shared" si="0"/>
        <v>0</v>
      </c>
    </row>
    <row r="18" spans="1:3" ht="15" customHeight="1">
      <c r="A18" s="39" t="s">
        <v>245</v>
      </c>
      <c r="B18" s="121"/>
      <c r="C18" s="125">
        <f t="shared" si="0"/>
        <v>0</v>
      </c>
    </row>
    <row r="19" spans="1:3" ht="15" customHeight="1">
      <c r="A19" s="193" t="s">
        <v>257</v>
      </c>
      <c r="B19" s="194">
        <f>SUM(B15:B18)</f>
        <v>1</v>
      </c>
      <c r="C19" s="195">
        <f t="shared" si="0"/>
        <v>1</v>
      </c>
    </row>
    <row r="20" spans="1:3" ht="30" customHeight="1">
      <c r="A20" s="39" t="s">
        <v>246</v>
      </c>
      <c r="B20" s="121">
        <v>2</v>
      </c>
      <c r="C20" s="125">
        <f t="shared" si="0"/>
        <v>2</v>
      </c>
    </row>
    <row r="21" spans="1:3" ht="15" customHeight="1">
      <c r="A21" s="39" t="s">
        <v>247</v>
      </c>
      <c r="B21" s="121"/>
      <c r="C21" s="125">
        <f t="shared" si="0"/>
        <v>0</v>
      </c>
    </row>
    <row r="22" spans="1:3" ht="15" customHeight="1">
      <c r="A22" s="39" t="s">
        <v>248</v>
      </c>
      <c r="B22" s="121"/>
      <c r="C22" s="125">
        <f t="shared" si="0"/>
        <v>0</v>
      </c>
    </row>
    <row r="23" spans="1:3" ht="15" customHeight="1">
      <c r="A23" s="193" t="s">
        <v>258</v>
      </c>
      <c r="B23" s="194">
        <f>SUM(B20:B22)</f>
        <v>2</v>
      </c>
      <c r="C23" s="195">
        <f t="shared" si="0"/>
        <v>2</v>
      </c>
    </row>
    <row r="24" spans="1:3" ht="15" customHeight="1">
      <c r="A24" s="39" t="s">
        <v>249</v>
      </c>
      <c r="B24" s="121">
        <v>1</v>
      </c>
      <c r="C24" s="125">
        <f t="shared" si="0"/>
        <v>1</v>
      </c>
    </row>
    <row r="25" spans="1:3" ht="15" customHeight="1">
      <c r="A25" s="39" t="s">
        <v>250</v>
      </c>
      <c r="B25" s="121">
        <v>3</v>
      </c>
      <c r="C25" s="125">
        <f t="shared" si="0"/>
        <v>3</v>
      </c>
    </row>
    <row r="26" spans="1:3" ht="29.25" customHeight="1">
      <c r="A26" s="39" t="s">
        <v>251</v>
      </c>
      <c r="B26" s="121">
        <v>1</v>
      </c>
      <c r="C26" s="125">
        <f t="shared" si="0"/>
        <v>1</v>
      </c>
    </row>
    <row r="27" spans="1:3" ht="15" customHeight="1">
      <c r="A27" s="193" t="s">
        <v>259</v>
      </c>
      <c r="B27" s="194">
        <f>SUM(B24:B26)</f>
        <v>5</v>
      </c>
      <c r="C27" s="195">
        <f t="shared" si="0"/>
        <v>5</v>
      </c>
    </row>
    <row r="28" spans="1:3" ht="37.5" customHeight="1">
      <c r="A28" s="196" t="s">
        <v>260</v>
      </c>
      <c r="B28" s="197">
        <f>SUM(B19+B23)</f>
        <v>3</v>
      </c>
      <c r="C28" s="198">
        <f t="shared" si="0"/>
        <v>3</v>
      </c>
    </row>
    <row r="29" spans="1:3" ht="30" customHeight="1">
      <c r="A29" s="39" t="s">
        <v>252</v>
      </c>
      <c r="B29" s="121"/>
      <c r="C29" s="125">
        <f t="shared" si="0"/>
        <v>0</v>
      </c>
    </row>
    <row r="30" spans="1:3" ht="32.25" customHeight="1">
      <c r="A30" s="39" t="s">
        <v>253</v>
      </c>
      <c r="B30" s="121"/>
      <c r="C30" s="125">
        <f t="shared" si="0"/>
        <v>0</v>
      </c>
    </row>
    <row r="31" spans="1:3" ht="33.75" customHeight="1">
      <c r="A31" s="39" t="s">
        <v>254</v>
      </c>
      <c r="B31" s="121"/>
      <c r="C31" s="125">
        <f t="shared" si="0"/>
        <v>0</v>
      </c>
    </row>
    <row r="32" spans="1:3" ht="18.75" customHeight="1">
      <c r="A32" s="39" t="s">
        <v>255</v>
      </c>
      <c r="B32" s="121"/>
      <c r="C32" s="125">
        <f t="shared" si="0"/>
        <v>0</v>
      </c>
    </row>
    <row r="33" spans="1:3" ht="33" customHeight="1">
      <c r="A33" s="38" t="s">
        <v>342</v>
      </c>
      <c r="B33" s="121">
        <f>SUM(B29:B32)</f>
        <v>0</v>
      </c>
      <c r="C33" s="125">
        <f t="shared" si="0"/>
        <v>0</v>
      </c>
    </row>
    <row r="34" spans="1:2" ht="13.5">
      <c r="A34" s="238"/>
      <c r="B34" s="239"/>
    </row>
    <row r="35" spans="1:2" ht="13.5">
      <c r="A35" s="240"/>
      <c r="B35" s="239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115" zoomScaleSheetLayoutView="115" zoomScalePageLayoutView="0" workbookViewId="0" topLeftCell="A19">
      <selection activeCell="A6" sqref="A6"/>
    </sheetView>
  </sheetViews>
  <sheetFormatPr defaultColWidth="9.140625" defaultRowHeight="15"/>
  <cols>
    <col min="1" max="1" width="83.28125" style="83" customWidth="1"/>
    <col min="2" max="2" width="22.57421875" style="83" customWidth="1"/>
    <col min="3" max="16384" width="8.8515625" style="83" customWidth="1"/>
  </cols>
  <sheetData>
    <row r="1" spans="1:4" ht="13.5">
      <c r="A1" s="237" t="s">
        <v>635</v>
      </c>
      <c r="B1" s="237"/>
      <c r="C1" s="97"/>
      <c r="D1" s="97"/>
    </row>
    <row r="2" spans="1:2" ht="27" customHeight="1">
      <c r="A2" s="241" t="s">
        <v>630</v>
      </c>
      <c r="B2" s="242"/>
    </row>
    <row r="3" spans="1:7" ht="71.25" customHeight="1">
      <c r="A3" s="243" t="s">
        <v>614</v>
      </c>
      <c r="B3" s="243"/>
      <c r="C3" s="42"/>
      <c r="D3" s="42"/>
      <c r="E3" s="42"/>
      <c r="F3" s="42"/>
      <c r="G3" s="42"/>
    </row>
    <row r="4" spans="1:7" ht="24" customHeight="1">
      <c r="A4" s="40"/>
      <c r="B4" s="40"/>
      <c r="C4" s="42"/>
      <c r="D4" s="42"/>
      <c r="E4" s="42"/>
      <c r="F4" s="42"/>
      <c r="G4" s="42"/>
    </row>
    <row r="5" ht="22.5" customHeight="1">
      <c r="A5" s="58" t="s">
        <v>303</v>
      </c>
    </row>
    <row r="6" spans="1:2" ht="18">
      <c r="A6" s="31" t="s">
        <v>305</v>
      </c>
      <c r="B6" s="70" t="s">
        <v>636</v>
      </c>
    </row>
    <row r="7" spans="1:2" ht="13.5">
      <c r="A7" s="56" t="s">
        <v>348</v>
      </c>
      <c r="B7" s="56"/>
    </row>
    <row r="8" spans="1:2" ht="13.5">
      <c r="A8" s="126" t="s">
        <v>349</v>
      </c>
      <c r="B8" s="56"/>
    </row>
    <row r="9" spans="1:2" ht="13.5">
      <c r="A9" s="56" t="s">
        <v>350</v>
      </c>
      <c r="B9" s="56"/>
    </row>
    <row r="10" spans="1:2" ht="13.5">
      <c r="A10" s="56" t="s">
        <v>351</v>
      </c>
      <c r="B10" s="56"/>
    </row>
    <row r="11" spans="1:2" ht="13.5">
      <c r="A11" s="56" t="s">
        <v>352</v>
      </c>
      <c r="B11" s="56"/>
    </row>
    <row r="12" spans="1:2" ht="13.5">
      <c r="A12" s="56" t="s">
        <v>353</v>
      </c>
      <c r="B12" s="56"/>
    </row>
    <row r="13" spans="1:2" ht="13.5">
      <c r="A13" s="56" t="s">
        <v>354</v>
      </c>
      <c r="B13" s="56"/>
    </row>
    <row r="14" spans="1:2" ht="13.5">
      <c r="A14" s="56" t="s">
        <v>355</v>
      </c>
      <c r="B14" s="56"/>
    </row>
    <row r="15" spans="1:2" ht="13.5">
      <c r="A15" s="127" t="s">
        <v>313</v>
      </c>
      <c r="B15" s="128">
        <f>SUM(B7:B14)</f>
        <v>0</v>
      </c>
    </row>
    <row r="16" spans="1:2" ht="27">
      <c r="A16" s="43" t="s">
        <v>306</v>
      </c>
      <c r="B16" s="56"/>
    </row>
    <row r="17" spans="1:2" ht="27">
      <c r="A17" s="43" t="s">
        <v>307</v>
      </c>
      <c r="B17" s="56"/>
    </row>
    <row r="18" spans="1:2" ht="13.5">
      <c r="A18" s="44" t="s">
        <v>308</v>
      </c>
      <c r="B18" s="56"/>
    </row>
    <row r="19" spans="1:2" ht="13.5">
      <c r="A19" s="44" t="s">
        <v>309</v>
      </c>
      <c r="B19" s="56"/>
    </row>
    <row r="20" spans="1:2" ht="13.5">
      <c r="A20" s="56" t="s">
        <v>311</v>
      </c>
      <c r="B20" s="56"/>
    </row>
    <row r="21" spans="1:2" ht="13.5">
      <c r="A21" s="34" t="s">
        <v>310</v>
      </c>
      <c r="B21" s="56"/>
    </row>
    <row r="22" spans="1:2" ht="15">
      <c r="A22" s="129" t="s">
        <v>312</v>
      </c>
      <c r="B22" s="74"/>
    </row>
    <row r="23" spans="1:2" ht="15">
      <c r="A23" s="127" t="s">
        <v>232</v>
      </c>
      <c r="B23" s="32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85" zoomScaleSheetLayoutView="85" zoomScalePageLayoutView="0" workbookViewId="0" topLeftCell="A1">
      <selection activeCell="A20" sqref="A20:J20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37" t="s">
        <v>637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30" customHeight="1">
      <c r="A2" s="241" t="s">
        <v>630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46.5" customHeight="1">
      <c r="A3" s="243" t="s">
        <v>615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6.5" customHeight="1">
      <c r="A4" s="40"/>
      <c r="B4" s="130"/>
      <c r="C4" s="135"/>
      <c r="D4" s="135"/>
      <c r="E4" s="130"/>
      <c r="F4" s="130"/>
      <c r="G4" s="130"/>
      <c r="H4" s="130"/>
      <c r="I4" s="130"/>
      <c r="J4" s="130"/>
    </row>
    <row r="5" ht="13.5">
      <c r="A5" s="58" t="s">
        <v>303</v>
      </c>
    </row>
    <row r="6" spans="1:10" s="117" customFormat="1" ht="61.5" customHeight="1">
      <c r="A6" s="1" t="s">
        <v>366</v>
      </c>
      <c r="B6" s="2" t="s">
        <v>367</v>
      </c>
      <c r="C6" s="99" t="s">
        <v>294</v>
      </c>
      <c r="D6" s="99" t="s">
        <v>297</v>
      </c>
      <c r="E6" s="66" t="s">
        <v>298</v>
      </c>
      <c r="F6" s="66" t="s">
        <v>299</v>
      </c>
      <c r="G6" s="66" t="s">
        <v>301</v>
      </c>
      <c r="H6" s="66" t="s">
        <v>295</v>
      </c>
      <c r="I6" s="66" t="s">
        <v>296</v>
      </c>
      <c r="J6" s="66" t="s">
        <v>300</v>
      </c>
    </row>
    <row r="7" spans="1:10" ht="13.5">
      <c r="A7" s="11" t="s">
        <v>468</v>
      </c>
      <c r="B7" s="5" t="s">
        <v>469</v>
      </c>
      <c r="C7" s="87"/>
      <c r="D7" s="87"/>
      <c r="E7" s="56"/>
      <c r="F7" s="56"/>
      <c r="G7" s="56"/>
      <c r="H7" s="56"/>
      <c r="I7" s="56"/>
      <c r="J7" s="56"/>
    </row>
    <row r="8" spans="1:10" ht="13.5">
      <c r="A8" s="11" t="s">
        <v>103</v>
      </c>
      <c r="B8" s="5" t="s">
        <v>470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471</v>
      </c>
      <c r="B9" s="5" t="s">
        <v>472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473</v>
      </c>
      <c r="B10" s="5" t="s">
        <v>474</v>
      </c>
      <c r="C10" s="87"/>
      <c r="D10" s="87"/>
      <c r="E10" s="56"/>
      <c r="F10" s="56"/>
      <c r="G10" s="56"/>
      <c r="H10" s="56"/>
      <c r="I10" s="56"/>
      <c r="J10" s="56"/>
    </row>
    <row r="11" spans="1:10" ht="13.5">
      <c r="A11" s="11" t="s">
        <v>475</v>
      </c>
      <c r="B11" s="5" t="s">
        <v>476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477</v>
      </c>
      <c r="B12" s="5" t="s">
        <v>478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479</v>
      </c>
      <c r="B13" s="5" t="s">
        <v>480</v>
      </c>
      <c r="C13" s="87"/>
      <c r="D13" s="87"/>
      <c r="E13" s="56"/>
      <c r="F13" s="56"/>
      <c r="G13" s="56"/>
      <c r="H13" s="56"/>
      <c r="I13" s="56"/>
      <c r="J13" s="56"/>
    </row>
    <row r="14" spans="1:10" ht="18" customHeight="1">
      <c r="A14" s="118" t="s">
        <v>104</v>
      </c>
      <c r="B14" s="119" t="s">
        <v>481</v>
      </c>
      <c r="C14" s="89">
        <f>SUM(C7:C13)</f>
        <v>0</v>
      </c>
      <c r="D14" s="89">
        <f>SUM(D7:D13)</f>
        <v>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482</v>
      </c>
      <c r="B15" s="5" t="s">
        <v>483</v>
      </c>
      <c r="C15" s="87">
        <v>4778000</v>
      </c>
      <c r="D15" s="87">
        <v>4778000</v>
      </c>
      <c r="E15" s="56"/>
      <c r="F15" s="56"/>
      <c r="G15" s="56"/>
      <c r="H15" s="56"/>
      <c r="I15" s="56"/>
      <c r="J15" s="56"/>
    </row>
    <row r="16" spans="1:10" ht="13.5">
      <c r="A16" s="11" t="s">
        <v>484</v>
      </c>
      <c r="B16" s="5" t="s">
        <v>485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486</v>
      </c>
      <c r="B17" s="5" t="s">
        <v>487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488</v>
      </c>
      <c r="B18" s="5" t="s">
        <v>489</v>
      </c>
      <c r="C18" s="87">
        <v>1290000</v>
      </c>
      <c r="D18" s="87">
        <v>1290000</v>
      </c>
      <c r="E18" s="56"/>
      <c r="F18" s="56"/>
      <c r="G18" s="56"/>
      <c r="H18" s="56"/>
      <c r="I18" s="56"/>
      <c r="J18" s="56"/>
    </row>
    <row r="19" spans="1:10" ht="15">
      <c r="A19" s="118" t="s">
        <v>105</v>
      </c>
      <c r="B19" s="119" t="s">
        <v>490</v>
      </c>
      <c r="C19" s="89">
        <f>SUM(C15:C18)</f>
        <v>6068000</v>
      </c>
      <c r="D19" s="89">
        <f>SUM(D15:D18)</f>
        <v>6068000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45" t="s">
        <v>344</v>
      </c>
      <c r="B20" s="246"/>
      <c r="C20" s="246"/>
      <c r="D20" s="246"/>
      <c r="E20" s="246"/>
      <c r="F20" s="246"/>
      <c r="G20" s="246"/>
      <c r="H20" s="246"/>
      <c r="I20" s="246"/>
      <c r="J20" s="247"/>
    </row>
    <row r="21" spans="1:10" ht="13.5">
      <c r="A21" s="54" t="s">
        <v>345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345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345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1" t="s">
        <v>343</v>
      </c>
    </row>
    <row r="27" ht="13.5">
      <c r="A27" s="132"/>
    </row>
    <row r="28" ht="27">
      <c r="A28" s="133" t="s">
        <v>638</v>
      </c>
    </row>
    <row r="29" ht="66">
      <c r="A29" s="133" t="s">
        <v>639</v>
      </c>
    </row>
    <row r="30" ht="39.75">
      <c r="A30" s="133" t="s">
        <v>640</v>
      </c>
    </row>
    <row r="31" ht="39.75">
      <c r="A31" s="133" t="s">
        <v>641</v>
      </c>
    </row>
    <row r="32" ht="53.25">
      <c r="A32" s="133" t="s">
        <v>642</v>
      </c>
    </row>
    <row r="33" ht="39.75">
      <c r="A33" s="133" t="s">
        <v>643</v>
      </c>
    </row>
    <row r="34" ht="39.75">
      <c r="A34" s="133" t="s">
        <v>644</v>
      </c>
    </row>
    <row r="35" ht="78.75">
      <c r="A35" s="134" t="s">
        <v>346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3">
      <selection activeCell="A1" sqref="A1:H1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4" bestFit="1" customWidth="1"/>
    <col min="5" max="5" width="18.7109375" style="144" customWidth="1"/>
    <col min="6" max="6" width="17.7109375" style="144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48" t="s">
        <v>645</v>
      </c>
      <c r="B1" s="248"/>
      <c r="C1" s="248"/>
      <c r="D1" s="248"/>
      <c r="E1" s="248"/>
      <c r="F1" s="248"/>
      <c r="G1" s="248"/>
      <c r="H1" s="248"/>
    </row>
    <row r="2" spans="1:8" ht="25.5" customHeight="1">
      <c r="A2" s="241" t="s">
        <v>630</v>
      </c>
      <c r="B2" s="249"/>
      <c r="C2" s="249"/>
      <c r="D2" s="249"/>
      <c r="E2" s="249"/>
      <c r="F2" s="249"/>
      <c r="G2" s="249"/>
      <c r="H2" s="249"/>
    </row>
    <row r="3" spans="1:8" ht="82.5" customHeight="1">
      <c r="A3" s="243" t="s">
        <v>624</v>
      </c>
      <c r="B3" s="243"/>
      <c r="C3" s="243"/>
      <c r="D3" s="243"/>
      <c r="E3" s="243"/>
      <c r="F3" s="243"/>
      <c r="G3" s="243"/>
      <c r="H3" s="243"/>
    </row>
    <row r="4" spans="1:8" ht="20.25" customHeight="1">
      <c r="A4" s="60"/>
      <c r="B4" s="61"/>
      <c r="C4" s="143"/>
      <c r="D4" s="143"/>
      <c r="E4" s="143"/>
      <c r="F4" s="143"/>
      <c r="G4" s="61"/>
      <c r="H4" s="61"/>
    </row>
    <row r="5" ht="13.5">
      <c r="A5" s="58" t="s">
        <v>303</v>
      </c>
    </row>
    <row r="6" spans="1:9" s="55" customFormat="1" ht="102" customHeight="1">
      <c r="A6" s="2" t="s">
        <v>366</v>
      </c>
      <c r="B6" s="2" t="s">
        <v>367</v>
      </c>
      <c r="C6" s="99" t="s">
        <v>295</v>
      </c>
      <c r="D6" s="99" t="s">
        <v>296</v>
      </c>
      <c r="E6" s="99" t="s">
        <v>620</v>
      </c>
      <c r="F6" s="142"/>
      <c r="G6" s="63"/>
      <c r="H6" s="63"/>
      <c r="I6" s="63"/>
    </row>
    <row r="7" spans="1:9" ht="13.5">
      <c r="A7" s="17" t="s">
        <v>181</v>
      </c>
      <c r="B7" s="4" t="s">
        <v>26</v>
      </c>
      <c r="C7" s="145"/>
      <c r="D7" s="145"/>
      <c r="E7" s="146"/>
      <c r="F7" s="147"/>
      <c r="G7" s="64"/>
      <c r="H7" s="64"/>
      <c r="I7" s="64"/>
    </row>
    <row r="8" spans="1:9" s="138" customFormat="1" ht="13.5">
      <c r="A8" s="136" t="s">
        <v>504</v>
      </c>
      <c r="B8" s="136" t="s">
        <v>26</v>
      </c>
      <c r="C8" s="148"/>
      <c r="D8" s="148"/>
      <c r="E8" s="148"/>
      <c r="F8" s="149"/>
      <c r="G8" s="137"/>
      <c r="H8" s="137"/>
      <c r="I8" s="137"/>
    </row>
    <row r="9" spans="1:9" ht="13.5" customHeight="1">
      <c r="A9" s="10" t="s">
        <v>27</v>
      </c>
      <c r="B9" s="4" t="s">
        <v>28</v>
      </c>
      <c r="C9" s="145"/>
      <c r="D9" s="145"/>
      <c r="E9" s="145"/>
      <c r="F9" s="147"/>
      <c r="G9" s="64"/>
      <c r="H9" s="64"/>
      <c r="I9" s="64"/>
    </row>
    <row r="10" spans="1:9" ht="13.5">
      <c r="A10" s="17" t="s">
        <v>229</v>
      </c>
      <c r="B10" s="4" t="s">
        <v>29</v>
      </c>
      <c r="C10" s="145"/>
      <c r="D10" s="145"/>
      <c r="E10" s="145"/>
      <c r="F10" s="147"/>
      <c r="G10" s="64"/>
      <c r="H10" s="64"/>
      <c r="I10" s="64"/>
    </row>
    <row r="11" spans="1:9" s="138" customFormat="1" ht="13.5">
      <c r="A11" s="136" t="s">
        <v>504</v>
      </c>
      <c r="B11" s="136" t="s">
        <v>29</v>
      </c>
      <c r="C11" s="148"/>
      <c r="D11" s="148"/>
      <c r="E11" s="148"/>
      <c r="F11" s="149"/>
      <c r="G11" s="137"/>
      <c r="H11" s="137"/>
      <c r="I11" s="137"/>
    </row>
    <row r="12" spans="1:9" ht="13.5">
      <c r="A12" s="9" t="s">
        <v>200</v>
      </c>
      <c r="B12" s="6" t="s">
        <v>30</v>
      </c>
      <c r="C12" s="145">
        <v>0</v>
      </c>
      <c r="D12" s="145">
        <v>0</v>
      </c>
      <c r="E12" s="145">
        <v>0</v>
      </c>
      <c r="F12" s="147"/>
      <c r="G12" s="64"/>
      <c r="H12" s="64"/>
      <c r="I12" s="64"/>
    </row>
    <row r="13" spans="1:9" ht="13.5">
      <c r="A13" s="10" t="s">
        <v>230</v>
      </c>
      <c r="B13" s="4" t="s">
        <v>31</v>
      </c>
      <c r="C13" s="145"/>
      <c r="D13" s="145"/>
      <c r="E13" s="145"/>
      <c r="F13" s="147"/>
      <c r="G13" s="64"/>
      <c r="H13" s="64"/>
      <c r="I13" s="64"/>
    </row>
    <row r="14" spans="1:9" s="138" customFormat="1" ht="13.5">
      <c r="A14" s="136" t="s">
        <v>512</v>
      </c>
      <c r="B14" s="136" t="s">
        <v>31</v>
      </c>
      <c r="C14" s="148"/>
      <c r="D14" s="148"/>
      <c r="E14" s="148"/>
      <c r="F14" s="149"/>
      <c r="G14" s="137"/>
      <c r="H14" s="137"/>
      <c r="I14" s="137"/>
    </row>
    <row r="15" spans="1:9" ht="13.5">
      <c r="A15" s="17" t="s">
        <v>32</v>
      </c>
      <c r="B15" s="4" t="s">
        <v>33</v>
      </c>
      <c r="C15" s="145"/>
      <c r="D15" s="145"/>
      <c r="E15" s="145"/>
      <c r="F15" s="147"/>
      <c r="G15" s="64"/>
      <c r="H15" s="64"/>
      <c r="I15" s="64"/>
    </row>
    <row r="16" spans="1:9" ht="13.5">
      <c r="A16" s="11" t="s">
        <v>231</v>
      </c>
      <c r="B16" s="4" t="s">
        <v>34</v>
      </c>
      <c r="C16" s="145"/>
      <c r="D16" s="145"/>
      <c r="E16" s="145"/>
      <c r="F16" s="147"/>
      <c r="G16" s="64"/>
      <c r="H16" s="64"/>
      <c r="I16" s="64"/>
    </row>
    <row r="17" spans="1:9" s="138" customFormat="1" ht="13.5">
      <c r="A17" s="136" t="s">
        <v>513</v>
      </c>
      <c r="B17" s="136" t="s">
        <v>34</v>
      </c>
      <c r="C17" s="148"/>
      <c r="D17" s="148"/>
      <c r="E17" s="148"/>
      <c r="F17" s="149"/>
      <c r="G17" s="137"/>
      <c r="H17" s="137"/>
      <c r="I17" s="137"/>
    </row>
    <row r="18" spans="1:9" ht="13.5">
      <c r="A18" s="17" t="s">
        <v>35</v>
      </c>
      <c r="B18" s="4" t="s">
        <v>36</v>
      </c>
      <c r="C18" s="145"/>
      <c r="D18" s="145"/>
      <c r="E18" s="145"/>
      <c r="F18" s="147"/>
      <c r="G18" s="64"/>
      <c r="H18" s="64"/>
      <c r="I18" s="64"/>
    </row>
    <row r="19" spans="1:9" ht="13.5">
      <c r="A19" s="18" t="s">
        <v>201</v>
      </c>
      <c r="B19" s="6" t="s">
        <v>37</v>
      </c>
      <c r="C19" s="145">
        <v>0</v>
      </c>
      <c r="D19" s="145">
        <v>0</v>
      </c>
      <c r="E19" s="145">
        <v>0</v>
      </c>
      <c r="F19" s="147"/>
      <c r="G19" s="64"/>
      <c r="H19" s="64"/>
      <c r="I19" s="64"/>
    </row>
    <row r="20" spans="1:9" ht="13.5">
      <c r="A20" s="10" t="s">
        <v>52</v>
      </c>
      <c r="B20" s="4" t="s">
        <v>53</v>
      </c>
      <c r="C20" s="145"/>
      <c r="D20" s="145"/>
      <c r="E20" s="145"/>
      <c r="F20" s="147"/>
      <c r="G20" s="64"/>
      <c r="H20" s="64"/>
      <c r="I20" s="64"/>
    </row>
    <row r="21" spans="1:9" ht="13.5">
      <c r="A21" s="11" t="s">
        <v>54</v>
      </c>
      <c r="B21" s="4" t="s">
        <v>55</v>
      </c>
      <c r="C21" s="145"/>
      <c r="D21" s="145"/>
      <c r="E21" s="145"/>
      <c r="F21" s="147"/>
      <c r="G21" s="64"/>
      <c r="H21" s="64"/>
      <c r="I21" s="64"/>
    </row>
    <row r="22" spans="1:9" ht="13.5">
      <c r="A22" s="17" t="s">
        <v>56</v>
      </c>
      <c r="B22" s="4" t="s">
        <v>57</v>
      </c>
      <c r="C22" s="145"/>
      <c r="D22" s="145"/>
      <c r="E22" s="145"/>
      <c r="F22" s="147"/>
      <c r="G22" s="64"/>
      <c r="H22" s="64"/>
      <c r="I22" s="64"/>
    </row>
    <row r="23" spans="1:9" ht="13.5">
      <c r="A23" s="17" t="s">
        <v>186</v>
      </c>
      <c r="B23" s="4" t="s">
        <v>58</v>
      </c>
      <c r="C23" s="145"/>
      <c r="D23" s="145"/>
      <c r="E23" s="145"/>
      <c r="F23" s="147"/>
      <c r="G23" s="64"/>
      <c r="H23" s="64"/>
      <c r="I23" s="64"/>
    </row>
    <row r="24" spans="1:9" s="138" customFormat="1" ht="13.5">
      <c r="A24" s="136" t="s">
        <v>538</v>
      </c>
      <c r="B24" s="136" t="s">
        <v>58</v>
      </c>
      <c r="C24" s="148"/>
      <c r="D24" s="148"/>
      <c r="E24" s="148"/>
      <c r="F24" s="149"/>
      <c r="G24" s="137"/>
      <c r="H24" s="137"/>
      <c r="I24" s="137"/>
    </row>
    <row r="25" spans="1:9" s="138" customFormat="1" ht="13.5">
      <c r="A25" s="136" t="s">
        <v>539</v>
      </c>
      <c r="B25" s="136" t="s">
        <v>58</v>
      </c>
      <c r="C25" s="148"/>
      <c r="D25" s="148"/>
      <c r="E25" s="148"/>
      <c r="F25" s="149"/>
      <c r="G25" s="137"/>
      <c r="H25" s="137"/>
      <c r="I25" s="137"/>
    </row>
    <row r="26" spans="1:9" s="138" customFormat="1" ht="13.5">
      <c r="A26" s="139" t="s">
        <v>540</v>
      </c>
      <c r="B26" s="139" t="s">
        <v>58</v>
      </c>
      <c r="C26" s="148"/>
      <c r="D26" s="148"/>
      <c r="E26" s="148"/>
      <c r="F26" s="149"/>
      <c r="G26" s="137"/>
      <c r="H26" s="137"/>
      <c r="I26" s="137"/>
    </row>
    <row r="27" spans="1:9" ht="13.5">
      <c r="A27" s="65" t="s">
        <v>204</v>
      </c>
      <c r="B27" s="28" t="s">
        <v>59</v>
      </c>
      <c r="C27" s="145">
        <v>0</v>
      </c>
      <c r="D27" s="145">
        <v>0</v>
      </c>
      <c r="E27" s="145">
        <v>0</v>
      </c>
      <c r="F27" s="147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366</v>
      </c>
      <c r="B29" s="2" t="s">
        <v>367</v>
      </c>
      <c r="C29" s="99" t="s">
        <v>627</v>
      </c>
      <c r="D29" s="99" t="s">
        <v>628</v>
      </c>
      <c r="E29" s="99" t="s">
        <v>629</v>
      </c>
      <c r="F29" s="99" t="s">
        <v>646</v>
      </c>
      <c r="G29" s="67"/>
      <c r="H29" s="67"/>
    </row>
    <row r="30" spans="1:8" ht="26.25">
      <c r="A30" s="53" t="s">
        <v>335</v>
      </c>
      <c r="B30" s="28"/>
      <c r="C30" s="145"/>
      <c r="D30" s="145"/>
      <c r="E30" s="145"/>
      <c r="F30" s="145"/>
      <c r="G30" s="64"/>
      <c r="H30" s="64"/>
    </row>
    <row r="31" spans="1:8" ht="13.5">
      <c r="A31" s="62" t="s">
        <v>621</v>
      </c>
      <c r="B31" s="28"/>
      <c r="C31" s="145">
        <v>17950000</v>
      </c>
      <c r="D31" s="145">
        <v>18000000</v>
      </c>
      <c r="E31" s="145">
        <v>18000000</v>
      </c>
      <c r="F31" s="145">
        <v>18000000</v>
      </c>
      <c r="G31" s="64"/>
      <c r="H31" s="64"/>
    </row>
    <row r="32" spans="1:8" ht="39">
      <c r="A32" s="62" t="s">
        <v>332</v>
      </c>
      <c r="B32" s="28"/>
      <c r="C32" s="145"/>
      <c r="D32" s="145">
        <v>0</v>
      </c>
      <c r="E32" s="145">
        <v>0</v>
      </c>
      <c r="F32" s="145">
        <v>0</v>
      </c>
      <c r="G32" s="64"/>
      <c r="H32" s="64"/>
    </row>
    <row r="33" spans="1:8" ht="13.5">
      <c r="A33" s="62" t="s">
        <v>333</v>
      </c>
      <c r="B33" s="28"/>
      <c r="C33" s="145">
        <v>0</v>
      </c>
      <c r="D33" s="145">
        <v>0</v>
      </c>
      <c r="E33" s="145">
        <v>0</v>
      </c>
      <c r="F33" s="145">
        <v>0</v>
      </c>
      <c r="G33" s="64"/>
      <c r="H33" s="64"/>
    </row>
    <row r="34" spans="1:8" ht="30.75" customHeight="1">
      <c r="A34" s="62" t="s">
        <v>334</v>
      </c>
      <c r="B34" s="28"/>
      <c r="C34" s="145">
        <v>0</v>
      </c>
      <c r="D34" s="145">
        <v>0</v>
      </c>
      <c r="E34" s="145">
        <v>0</v>
      </c>
      <c r="F34" s="145">
        <v>0</v>
      </c>
      <c r="G34" s="64"/>
      <c r="H34" s="64"/>
    </row>
    <row r="35" spans="1:8" ht="13.5">
      <c r="A35" s="62" t="s">
        <v>622</v>
      </c>
      <c r="B35" s="28"/>
      <c r="C35" s="145">
        <v>20000</v>
      </c>
      <c r="D35" s="145">
        <v>50000</v>
      </c>
      <c r="E35" s="145">
        <v>50000</v>
      </c>
      <c r="F35" s="145">
        <v>50000</v>
      </c>
      <c r="G35" s="64"/>
      <c r="H35" s="64"/>
    </row>
    <row r="36" spans="1:8" ht="21" customHeight="1">
      <c r="A36" s="62" t="s">
        <v>623</v>
      </c>
      <c r="B36" s="28"/>
      <c r="C36" s="145">
        <v>0</v>
      </c>
      <c r="D36" s="145">
        <v>0</v>
      </c>
      <c r="E36" s="145">
        <v>0</v>
      </c>
      <c r="F36" s="145">
        <v>0</v>
      </c>
      <c r="G36" s="64"/>
      <c r="H36" s="64"/>
    </row>
    <row r="37" spans="1:8" ht="13.5">
      <c r="A37" s="18" t="s">
        <v>325</v>
      </c>
      <c r="B37" s="28"/>
      <c r="C37" s="145">
        <f>SUM(C31:C36)</f>
        <v>17970000</v>
      </c>
      <c r="D37" s="145">
        <f>SUM(D31:D36)</f>
        <v>18050000</v>
      </c>
      <c r="E37" s="145">
        <f>SUM(E31:E36)</f>
        <v>18050000</v>
      </c>
      <c r="F37" s="145">
        <f>SUM(F31:F36)</f>
        <v>18050000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7.7109375" style="83" customWidth="1"/>
    <col min="5" max="16384" width="8.8515625" style="83" customWidth="1"/>
  </cols>
  <sheetData>
    <row r="1" spans="1:4" ht="13.5">
      <c r="A1" s="237" t="s">
        <v>648</v>
      </c>
      <c r="B1" s="237"/>
      <c r="C1" s="237"/>
      <c r="D1" s="237"/>
    </row>
    <row r="2" spans="1:4" ht="24" customHeight="1">
      <c r="A2" s="241" t="s">
        <v>630</v>
      </c>
      <c r="B2" s="242"/>
      <c r="C2" s="242"/>
      <c r="D2" s="242"/>
    </row>
    <row r="3" spans="1:4" ht="23.25" customHeight="1">
      <c r="A3" s="243" t="s">
        <v>613</v>
      </c>
      <c r="B3" s="242"/>
      <c r="C3" s="242"/>
      <c r="D3" s="242"/>
    </row>
    <row r="4" ht="18">
      <c r="A4" s="33"/>
    </row>
    <row r="6" spans="1:4" ht="26.25">
      <c r="A6" s="1" t="s">
        <v>366</v>
      </c>
      <c r="B6" s="2" t="s">
        <v>367</v>
      </c>
      <c r="C6" s="54" t="s">
        <v>303</v>
      </c>
      <c r="D6" s="53" t="s">
        <v>304</v>
      </c>
    </row>
    <row r="7" spans="1:4" ht="13.5">
      <c r="A7" s="13" t="s">
        <v>292</v>
      </c>
      <c r="B7" s="7" t="s">
        <v>237</v>
      </c>
      <c r="C7" s="88">
        <v>3929647</v>
      </c>
      <c r="D7" s="88">
        <f>C7</f>
        <v>3929647</v>
      </c>
    </row>
    <row r="8" spans="1:4" ht="13.5">
      <c r="A8" s="13" t="s">
        <v>647</v>
      </c>
      <c r="B8" s="7" t="s">
        <v>237</v>
      </c>
      <c r="C8" s="88">
        <v>0</v>
      </c>
      <c r="D8" s="88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2020-10-05T09:31:48Z</cp:lastPrinted>
  <dcterms:created xsi:type="dcterms:W3CDTF">2014-01-03T21:48:14Z</dcterms:created>
  <dcterms:modified xsi:type="dcterms:W3CDTF">2020-10-05T09:31:49Z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