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100" windowHeight="6435" tabRatio="947" activeTab="8"/>
  </bookViews>
  <sheets>
    <sheet name="1. mérleg" sheetId="1" r:id="rId1"/>
    <sheet name="2. bevételek" sheetId="2" r:id="rId2"/>
    <sheet name="3. bevétel jogcím" sheetId="3" r:id="rId3"/>
    <sheet name="4. bevétel feladatonként" sheetId="4" r:id="rId4"/>
    <sheet name="5.kiadás" sheetId="5" r:id="rId5"/>
    <sheet name="6. kiadás feladatonként" sheetId="6" r:id="rId6"/>
    <sheet name="7. felhalmozás" sheetId="7" r:id="rId7"/>
    <sheet name="8. táj adatok műk" sheetId="8" r:id="rId8"/>
    <sheet name="9. táj adatok felh" sheetId="9" r:id="rId9"/>
  </sheets>
  <definedNames>
    <definedName name="Excel_BuiltIn_Print_Area_1_1">#REF!</definedName>
    <definedName name="Excel_BuiltIn_Print_Area_2_1">#REF!</definedName>
    <definedName name="Excel_BuiltIn_Print_Area_3_1">'5.kiadás'!$A$3:$E$572</definedName>
    <definedName name="_xlnm.Print_Titles" localSheetId="4">'5.kiadás'!$3:$9</definedName>
    <definedName name="_xlnm.Print_Area" localSheetId="1">'2. bevételek'!$A$1:$H$110</definedName>
    <definedName name="_xlnm.Print_Area" localSheetId="2">'3. bevétel jogcím'!$A$1:$H$35</definedName>
    <definedName name="_xlnm.Print_Area" localSheetId="4">'5.kiadás'!$A$1:$H$223</definedName>
    <definedName name="_xlnm.Print_Area" localSheetId="6">'7. felhalmozás'!$A$1:$C$12</definedName>
    <definedName name="_xlnm.Print_Area" localSheetId="7">'8. táj adatok műk'!$A$1:$F$27</definedName>
    <definedName name="_xlnm.Print_Area" localSheetId="8">'9. táj adatok felh'!$A$1:$E$24</definedName>
  </definedNames>
  <calcPr fullCalcOnLoad="1"/>
</workbook>
</file>

<file path=xl/comments1.xml><?xml version="1.0" encoding="utf-8"?>
<comments xmlns="http://schemas.openxmlformats.org/spreadsheetml/2006/main">
  <authors>
    <author>VAgnas</author>
  </authors>
  <commentList>
    <comment ref="A1" authorId="0">
      <text>
        <r>
          <rPr>
            <b/>
            <sz val="9"/>
            <rFont val="Tahoma"/>
            <family val="2"/>
          </rPr>
          <t>Módosította</t>
        </r>
        <r>
          <rPr>
            <sz val="9"/>
            <rFont val="Tahoma"/>
            <family val="2"/>
          </rPr>
          <t xml:space="preserve"> a 9/2018. (IX. 24.) önkormányzati rendelet 3. § a) pontja, hatályos 2018. szeptember 25-től.
</t>
        </r>
        <r>
          <rPr>
            <b/>
            <sz val="9"/>
            <rFont val="Tahoma"/>
            <family val="2"/>
          </rPr>
          <t>Módosította</t>
        </r>
        <r>
          <rPr>
            <sz val="9"/>
            <rFont val="Tahoma"/>
            <family val="2"/>
          </rPr>
          <t xml:space="preserve"> a 13/2018. (XII. 01.) önkormányzati rendelet 3. §-a, hatályos 2018. december 2. najától.
</t>
        </r>
        <r>
          <rPr>
            <b/>
            <sz val="9"/>
            <rFont val="Tahoma"/>
            <family val="2"/>
          </rPr>
          <t>Módosította</t>
        </r>
        <r>
          <rPr>
            <sz val="9"/>
            <rFont val="Tahoma"/>
            <family val="2"/>
          </rPr>
          <t xml:space="preserve"> a 4/2019. (V. 28.) önkormányzati rendelet 3. §-a, hatályos 2019. május 29. najától.</t>
        </r>
      </text>
    </comment>
  </commentList>
</comments>
</file>

<file path=xl/comments2.xml><?xml version="1.0" encoding="utf-8"?>
<comments xmlns="http://schemas.openxmlformats.org/spreadsheetml/2006/main">
  <authors>
    <author>VAgnas</author>
  </authors>
  <commentList>
    <comment ref="E1" authorId="0">
      <text>
        <r>
          <rPr>
            <b/>
            <sz val="9"/>
            <rFont val="Tahoma"/>
            <family val="2"/>
          </rPr>
          <t>Módosította</t>
        </r>
        <r>
          <rPr>
            <sz val="9"/>
            <rFont val="Tahoma"/>
            <family val="2"/>
          </rPr>
          <t xml:space="preserve"> a 9/2018. (IX. 24.) önkormányzati rendelet 3. § a) pontja, hatályos 2018. szeptember 25-től.
</t>
        </r>
        <r>
          <rPr>
            <b/>
            <sz val="9"/>
            <rFont val="Tahoma"/>
            <family val="2"/>
          </rPr>
          <t>Módosította</t>
        </r>
        <r>
          <rPr>
            <sz val="9"/>
            <rFont val="Tahoma"/>
            <family val="2"/>
          </rPr>
          <t xml:space="preserve"> a 13/2018. (XII. 01.) önkormányzati rendelet 3. §-a, hatályos 2018. december 2. najától.
</t>
        </r>
        <r>
          <rPr>
            <b/>
            <sz val="9"/>
            <rFont val="Tahoma"/>
            <family val="2"/>
          </rPr>
          <t>Módosította</t>
        </r>
        <r>
          <rPr>
            <sz val="9"/>
            <rFont val="Tahoma"/>
            <family val="2"/>
          </rPr>
          <t xml:space="preserve"> a 4/2019. (V. 28.) önkormányzati rendelet 3. §-a, hatályos 2019. május 29. najától.
</t>
        </r>
      </text>
    </comment>
  </commentList>
</comments>
</file>

<file path=xl/comments3.xml><?xml version="1.0" encoding="utf-8"?>
<comments xmlns="http://schemas.openxmlformats.org/spreadsheetml/2006/main">
  <authors>
    <author>VAgnas</author>
  </authors>
  <commentList>
    <comment ref="E1" authorId="0">
      <text>
        <r>
          <rPr>
            <b/>
            <sz val="9"/>
            <rFont val="Tahoma"/>
            <family val="2"/>
          </rPr>
          <t>Módosította</t>
        </r>
        <r>
          <rPr>
            <sz val="9"/>
            <rFont val="Tahoma"/>
            <family val="2"/>
          </rPr>
          <t xml:space="preserve"> a 9/2018. (IX. 24.) önkormányzati rendelet 3. § a) pontja, hatályos 2018. szeptember 25-től.
</t>
        </r>
        <r>
          <rPr>
            <b/>
            <sz val="9"/>
            <rFont val="Tahoma"/>
            <family val="2"/>
          </rPr>
          <t xml:space="preserve">Módosította </t>
        </r>
        <r>
          <rPr>
            <sz val="9"/>
            <rFont val="Tahoma"/>
            <family val="2"/>
          </rPr>
          <t xml:space="preserve">a 13/2018. (XII. 01.) önkormányzati rendelet 3. §-a, hatályos 2018. december 2. najától.
</t>
        </r>
        <r>
          <rPr>
            <b/>
            <sz val="9"/>
            <rFont val="Tahoma"/>
            <family val="2"/>
          </rPr>
          <t>Módosította</t>
        </r>
        <r>
          <rPr>
            <sz val="9"/>
            <rFont val="Tahoma"/>
            <family val="2"/>
          </rPr>
          <t xml:space="preserve"> a 4/2019. (V. 28.) önkormányzati rendelet 3. §-a, hatályos 2019. május 29. najától.
</t>
        </r>
      </text>
    </comment>
  </commentList>
</comments>
</file>

<file path=xl/comments4.xml><?xml version="1.0" encoding="utf-8"?>
<comments xmlns="http://schemas.openxmlformats.org/spreadsheetml/2006/main">
  <authors>
    <author>VAgnas</author>
  </authors>
  <commentList>
    <comment ref="A1" authorId="0">
      <text>
        <r>
          <rPr>
            <b/>
            <sz val="9"/>
            <rFont val="Tahoma"/>
            <family val="2"/>
          </rPr>
          <t xml:space="preserve">Módosította </t>
        </r>
        <r>
          <rPr>
            <sz val="9"/>
            <rFont val="Tahoma"/>
            <family val="2"/>
          </rPr>
          <t xml:space="preserve">a 9/2018. (IX. 24.) önkormányzati rendelet 3. § a) pontja, hatályos 2018. szeptember 25-től.
</t>
        </r>
        <r>
          <rPr>
            <b/>
            <sz val="9"/>
            <rFont val="Tahoma"/>
            <family val="2"/>
          </rPr>
          <t>Módosította</t>
        </r>
        <r>
          <rPr>
            <sz val="9"/>
            <rFont val="Tahoma"/>
            <family val="2"/>
          </rPr>
          <t xml:space="preserve"> a 13/2018. (XII. 01.) önkormányzati rendelet 3. §-a, hatályos 2018. december 2. najától.
</t>
        </r>
        <r>
          <rPr>
            <b/>
            <sz val="9"/>
            <rFont val="Tahoma"/>
            <family val="2"/>
          </rPr>
          <t>Módosította</t>
        </r>
        <r>
          <rPr>
            <sz val="9"/>
            <rFont val="Tahoma"/>
            <family val="2"/>
          </rPr>
          <t xml:space="preserve"> a 4/2019. (V. 28.) önkormányzati rendelet 3. §-a, hatályos 2019. május 29. najától.</t>
        </r>
      </text>
    </comment>
  </commentList>
</comments>
</file>

<file path=xl/comments5.xml><?xml version="1.0" encoding="utf-8"?>
<comments xmlns="http://schemas.openxmlformats.org/spreadsheetml/2006/main">
  <authors>
    <author>VAgnas</author>
  </authors>
  <commentList>
    <comment ref="F1" authorId="0">
      <text>
        <r>
          <rPr>
            <b/>
            <sz val="9"/>
            <rFont val="Tahoma"/>
            <family val="2"/>
          </rPr>
          <t>Módosította</t>
        </r>
        <r>
          <rPr>
            <sz val="9"/>
            <rFont val="Tahoma"/>
            <family val="2"/>
          </rPr>
          <t xml:space="preserve"> a 9/2018. (IX. 24.) önkormányzati rendelet 3. § a) pontja, hatályos 2018. szeptember 25-től.
</t>
        </r>
        <r>
          <rPr>
            <b/>
            <sz val="9"/>
            <rFont val="Tahoma"/>
            <family val="2"/>
          </rPr>
          <t>Módosította</t>
        </r>
        <r>
          <rPr>
            <sz val="9"/>
            <rFont val="Tahoma"/>
            <family val="2"/>
          </rPr>
          <t xml:space="preserve"> a 13/2018. (XII. 01.) önkormányzati rendelet 3. §-a, hatályos 2018. december 2. najától.
</t>
        </r>
        <r>
          <rPr>
            <b/>
            <sz val="9"/>
            <rFont val="Tahoma"/>
            <family val="2"/>
          </rPr>
          <t>Módosította</t>
        </r>
        <r>
          <rPr>
            <sz val="9"/>
            <rFont val="Tahoma"/>
            <family val="2"/>
          </rPr>
          <t xml:space="preserve"> a 4/2019. (V. 28.) önkormányzati rendelet 3. §-a, hatályos 2019. május 29. najától.</t>
        </r>
      </text>
    </comment>
  </commentList>
</comments>
</file>

<file path=xl/comments6.xml><?xml version="1.0" encoding="utf-8"?>
<comments xmlns="http://schemas.openxmlformats.org/spreadsheetml/2006/main">
  <authors>
    <author>VAgnas</author>
  </authors>
  <commentList>
    <comment ref="A1" authorId="0">
      <text>
        <r>
          <rPr>
            <b/>
            <sz val="9"/>
            <rFont val="Tahoma"/>
            <family val="2"/>
          </rPr>
          <t>Módosította</t>
        </r>
        <r>
          <rPr>
            <sz val="9"/>
            <rFont val="Tahoma"/>
            <family val="2"/>
          </rPr>
          <t xml:space="preserve"> a 9/2018. (IX. 24.) önkormányzati rendelet 3. § a) pontja, hatályos 2018. szeptember 25-től.
</t>
        </r>
        <r>
          <rPr>
            <b/>
            <sz val="9"/>
            <rFont val="Tahoma"/>
            <family val="2"/>
          </rPr>
          <t>Módosította</t>
        </r>
        <r>
          <rPr>
            <sz val="9"/>
            <rFont val="Tahoma"/>
            <family val="2"/>
          </rPr>
          <t xml:space="preserve"> a 13/2018. (XII. 01.) önkormányzati rendelet 3. §-a, hatályos 2018. december 2. najától.
</t>
        </r>
        <r>
          <rPr>
            <b/>
            <sz val="9"/>
            <rFont val="Tahoma"/>
            <family val="2"/>
          </rPr>
          <t>Módosította</t>
        </r>
        <r>
          <rPr>
            <sz val="9"/>
            <rFont val="Tahoma"/>
            <family val="2"/>
          </rPr>
          <t xml:space="preserve"> a 4/2019. (V. 28.) önkormányzati rendelet 3. §-a, hatályos 2019. május 29. najától.</t>
        </r>
      </text>
    </comment>
  </commentList>
</comments>
</file>

<file path=xl/comments7.xml><?xml version="1.0" encoding="utf-8"?>
<comments xmlns="http://schemas.openxmlformats.org/spreadsheetml/2006/main">
  <authors>
    <author>VAgnas</author>
  </authors>
  <commentList>
    <comment ref="A1" authorId="0">
      <text>
        <r>
          <rPr>
            <b/>
            <sz val="9"/>
            <rFont val="Tahoma"/>
            <family val="2"/>
          </rPr>
          <t>Módosította</t>
        </r>
        <r>
          <rPr>
            <sz val="9"/>
            <rFont val="Tahoma"/>
            <family val="2"/>
          </rPr>
          <t xml:space="preserve"> a 9/2018. (IX. 24.) önkormányzati rendelet 3. § a) pontja, hatályos 2018. szeptember 25-től.
</t>
        </r>
        <r>
          <rPr>
            <b/>
            <sz val="9"/>
            <rFont val="Tahoma"/>
            <family val="2"/>
          </rPr>
          <t>Módosította</t>
        </r>
        <r>
          <rPr>
            <sz val="9"/>
            <rFont val="Tahoma"/>
            <family val="2"/>
          </rPr>
          <t xml:space="preserve"> a 13/2018. (XII. 01.) önkormányzati rendelet 3. §-a, hatályos 2018. december 2. najától.
</t>
        </r>
        <r>
          <rPr>
            <b/>
            <sz val="9"/>
            <rFont val="Tahoma"/>
            <family val="2"/>
          </rPr>
          <t>Módosította</t>
        </r>
        <r>
          <rPr>
            <sz val="9"/>
            <rFont val="Tahoma"/>
            <family val="2"/>
          </rPr>
          <t xml:space="preserve"> a 4/2019. (V. 28.) önkormányzati rendelet 3. §-a, hatályos 2019. május 29. najától.</t>
        </r>
      </text>
    </comment>
  </commentList>
</comments>
</file>

<file path=xl/comments8.xml><?xml version="1.0" encoding="utf-8"?>
<comments xmlns="http://schemas.openxmlformats.org/spreadsheetml/2006/main">
  <authors>
    <author>VAgnas</author>
  </authors>
  <commentList>
    <comment ref="B1" authorId="0">
      <text>
        <r>
          <rPr>
            <sz val="9"/>
            <rFont val="Tahoma"/>
            <family val="2"/>
          </rPr>
          <t>Módosította a 9/2018. (IX. 24.) önkormányzati rendelet 3. § a) pontja, hatályos 2018. szeptember 25-től.
Módosította a 13/2018. (XII. 01.) önkormányzati rendelet 3. §-a, hatályos 2018. december 2. najától.
Módosította a 4/2019. (V. 28.) önkormányzati rendelet 3. §-a, hatályos 2019. május 29. najától.</t>
        </r>
      </text>
    </comment>
  </commentList>
</comments>
</file>

<file path=xl/comments9.xml><?xml version="1.0" encoding="utf-8"?>
<comments xmlns="http://schemas.openxmlformats.org/spreadsheetml/2006/main">
  <authors>
    <author>VAgnas</author>
  </authors>
  <commentList>
    <comment ref="B1" authorId="0">
      <text>
        <r>
          <rPr>
            <b/>
            <sz val="9"/>
            <rFont val="Tahoma"/>
            <family val="2"/>
          </rPr>
          <t>Módosította</t>
        </r>
        <r>
          <rPr>
            <sz val="9"/>
            <rFont val="Tahoma"/>
            <family val="0"/>
          </rPr>
          <t xml:space="preserve"> a 9/2018. (IX. 24.) önkormányzati rendelet 3. § a) pontja, hatályos 2018. szeptember 25-től.
</t>
        </r>
        <r>
          <rPr>
            <b/>
            <sz val="9"/>
            <rFont val="Tahoma"/>
            <family val="2"/>
          </rPr>
          <t>Módosította</t>
        </r>
        <r>
          <rPr>
            <sz val="9"/>
            <rFont val="Tahoma"/>
            <family val="0"/>
          </rPr>
          <t xml:space="preserve"> a 13/2018. (XII. 01.) önkormányzati rendelet 3. §-a, hatályos 2018. december 2. najától.
</t>
        </r>
        <r>
          <rPr>
            <b/>
            <sz val="9"/>
            <rFont val="Tahoma"/>
            <family val="2"/>
          </rPr>
          <t>Módosította</t>
        </r>
        <r>
          <rPr>
            <sz val="9"/>
            <rFont val="Tahoma"/>
            <family val="0"/>
          </rPr>
          <t xml:space="preserve"> a 4/2019. (V. 28.) önkormányzati rendelet 3. §-a, hatályos 2019. május 29. najától.
</t>
        </r>
      </text>
    </comment>
  </commentList>
</comments>
</file>

<file path=xl/sharedStrings.xml><?xml version="1.0" encoding="utf-8"?>
<sst xmlns="http://schemas.openxmlformats.org/spreadsheetml/2006/main" count="705" uniqueCount="300">
  <si>
    <t>Építményadó</t>
  </si>
  <si>
    <t>Iparűzési adó</t>
  </si>
  <si>
    <t>Külső személyi juttatások</t>
  </si>
  <si>
    <t>Készletbeszerzés</t>
  </si>
  <si>
    <t>Telefondíj</t>
  </si>
  <si>
    <t>Karbantartási, kisjavítási szolgáltatások</t>
  </si>
  <si>
    <t>Támogatásértékű működési kiadás Kistérségnek</t>
  </si>
  <si>
    <t>Személyi juttatások</t>
  </si>
  <si>
    <t>Létszám</t>
  </si>
  <si>
    <t>kiemelt előirányzatonként</t>
  </si>
  <si>
    <t>Telekadó</t>
  </si>
  <si>
    <t>Egyéb anyagbeszerzés</t>
  </si>
  <si>
    <t>Támogatásértékű működési kiadás önkormányzatoknak (Kővágóörsi Közös Önkormányzati Hivatal)</t>
  </si>
  <si>
    <t>Szociális hozzájárulási adó</t>
  </si>
  <si>
    <t>Kamatbevételek</t>
  </si>
  <si>
    <t>Működési célú pénzeszköz átadás nonprofit-szervezeteknek</t>
  </si>
  <si>
    <t>Könyvtári, közművelődési feladatok támogatása</t>
  </si>
  <si>
    <t>Kiemelt előirányzatonként</t>
  </si>
  <si>
    <t xml:space="preserve">011130 Önkormányzatok és önkormányzati hivatalok jogalkotó és általános igazgatási tevékenysége </t>
  </si>
  <si>
    <t>K1</t>
  </si>
  <si>
    <t>K11</t>
  </si>
  <si>
    <t>Foglalkoztatottak személyi juttatása</t>
  </si>
  <si>
    <t>K1101</t>
  </si>
  <si>
    <t>Törvény szerinti illetmények, munkabérek</t>
  </si>
  <si>
    <t>K12</t>
  </si>
  <si>
    <t>K121</t>
  </si>
  <si>
    <t>K2</t>
  </si>
  <si>
    <t>Munkaadókat terhelő járulékok és szociális hozzájárulási adó</t>
  </si>
  <si>
    <t>K3</t>
  </si>
  <si>
    <t>Dologi kiadások</t>
  </si>
  <si>
    <t>K31</t>
  </si>
  <si>
    <t>K311</t>
  </si>
  <si>
    <t>Szakmai anyagok beszerzése</t>
  </si>
  <si>
    <t>K312</t>
  </si>
  <si>
    <t>Üzemeltetési anyagok berszerzése</t>
  </si>
  <si>
    <t>K32</t>
  </si>
  <si>
    <t>Kommunikációs szolgáltatások</t>
  </si>
  <si>
    <t>K321</t>
  </si>
  <si>
    <t>Informatikai szolgáltatások igénybevétele</t>
  </si>
  <si>
    <t>K322</t>
  </si>
  <si>
    <t>Egyéb kommunikációs szolgáltatások</t>
  </si>
  <si>
    <t>K33</t>
  </si>
  <si>
    <t>Szolgáltatási kiadások</t>
  </si>
  <si>
    <t>K331</t>
  </si>
  <si>
    <t>Közüzemi díjak</t>
  </si>
  <si>
    <t>Villamosenergia</t>
  </si>
  <si>
    <t>K334</t>
  </si>
  <si>
    <t>K337</t>
  </si>
  <si>
    <t>Egyéb szolgáltatások</t>
  </si>
  <si>
    <t>Egyéb üzemeltetési, fenntartási szolg.</t>
  </si>
  <si>
    <t>K35</t>
  </si>
  <si>
    <t>Különféle befizetések és egyéb dologi kiadások</t>
  </si>
  <si>
    <t>K351</t>
  </si>
  <si>
    <t>Működési célú előzetesen felszámított áfa</t>
  </si>
  <si>
    <t>K4</t>
  </si>
  <si>
    <t>Ellátottak pénzbeli támogatásai</t>
  </si>
  <si>
    <t>K42</t>
  </si>
  <si>
    <t>Családi támogatások</t>
  </si>
  <si>
    <t>K48</t>
  </si>
  <si>
    <t>Egyéb nem intézményi ellátások</t>
  </si>
  <si>
    <t>K5</t>
  </si>
  <si>
    <t>Egyéb működési célú kiadások</t>
  </si>
  <si>
    <t>K506</t>
  </si>
  <si>
    <t>Egyéb működési célú támogatások államháztartáson belülre</t>
  </si>
  <si>
    <t>Egyéb működési célú támogatások államháztartáson kívülre</t>
  </si>
  <si>
    <t>K512</t>
  </si>
  <si>
    <t>Tartalékok</t>
  </si>
  <si>
    <t>K6</t>
  </si>
  <si>
    <t>Beruházások</t>
  </si>
  <si>
    <t xml:space="preserve">Beruházási célú előzetesen felszámított áfa </t>
  </si>
  <si>
    <t>K7</t>
  </si>
  <si>
    <t>Felújítások</t>
  </si>
  <si>
    <t>Egyéb felhalmozási célú kiadások</t>
  </si>
  <si>
    <t>K8</t>
  </si>
  <si>
    <t>B1</t>
  </si>
  <si>
    <t>Működési célú támogatások államháztartáson belülről</t>
  </si>
  <si>
    <t>B11</t>
  </si>
  <si>
    <t>Önkormányzatok működési támogatása</t>
  </si>
  <si>
    <t>B111</t>
  </si>
  <si>
    <t>Helyi önkormányzatok működésének általános támogatása</t>
  </si>
  <si>
    <t xml:space="preserve">B114 </t>
  </si>
  <si>
    <t>Települési önkormányzatok kulturális feladatainak támogatása</t>
  </si>
  <si>
    <t>B115</t>
  </si>
  <si>
    <t>Közhatalmi bevételek</t>
  </si>
  <si>
    <t>B3</t>
  </si>
  <si>
    <t>B34</t>
  </si>
  <si>
    <t>Vagyoni típusú adók</t>
  </si>
  <si>
    <t>B35</t>
  </si>
  <si>
    <t>Termékek és szolgáltatások adói</t>
  </si>
  <si>
    <t>B354</t>
  </si>
  <si>
    <t>Gépjárműadók</t>
  </si>
  <si>
    <t>Helyi önkormányzatot megillető rész</t>
  </si>
  <si>
    <t>B355</t>
  </si>
  <si>
    <t>Egyéb áruhasználati és szolgáltatási adók</t>
  </si>
  <si>
    <t>Késedelmi pótlék</t>
  </si>
  <si>
    <t>B351</t>
  </si>
  <si>
    <t>Értékesítés és forgalmi adók</t>
  </si>
  <si>
    <t>Tartózkodás után fizetett idegenforgalmi adó</t>
  </si>
  <si>
    <t>B4</t>
  </si>
  <si>
    <t>Működési bevételek</t>
  </si>
  <si>
    <t>B404</t>
  </si>
  <si>
    <t>Tulajdonosi bevételek</t>
  </si>
  <si>
    <t>B408</t>
  </si>
  <si>
    <t>Bérleti díj</t>
  </si>
  <si>
    <t>B5</t>
  </si>
  <si>
    <t>Felhalmozási bevételek</t>
  </si>
  <si>
    <t>B52</t>
  </si>
  <si>
    <t>Ingatlanok értékesítése</t>
  </si>
  <si>
    <t>B6</t>
  </si>
  <si>
    <t>Működési célú átvett pénzeszközök</t>
  </si>
  <si>
    <t>Egyéb működési célú átvett pénzeszközök</t>
  </si>
  <si>
    <t>B7</t>
  </si>
  <si>
    <t>Felhalmozási célú átvett pénzeszközök</t>
  </si>
  <si>
    <t>B8</t>
  </si>
  <si>
    <t>Finanszírozási bevételek</t>
  </si>
  <si>
    <t>B81</t>
  </si>
  <si>
    <t>Belföldi finanszírozás bevételei</t>
  </si>
  <si>
    <t>B813</t>
  </si>
  <si>
    <t>Maradvány igénybevétele</t>
  </si>
  <si>
    <t>B8131</t>
  </si>
  <si>
    <t>Előző év költségvetési maradványának igénybevétele</t>
  </si>
  <si>
    <t>Foglalkoztatottak bére</t>
  </si>
  <si>
    <t>066020 Város és községgazdálkodási egyéb szolgáltatások</t>
  </si>
  <si>
    <t>052020 Szennyvíz gyűjtése, tisztítása, elhelyezése</t>
  </si>
  <si>
    <t>013320 Köztemető-fenntartás és működtetés</t>
  </si>
  <si>
    <t>064010 Közvilágítás</t>
  </si>
  <si>
    <t>072111 Háziorvosi alapellátás</t>
  </si>
  <si>
    <t>Működési célú pénzeszköz átadás nem önkormányzati t. vállalatnak</t>
  </si>
  <si>
    <t>107060 Egyéb szociális pénzbeli és természetbeni ellátások, támogatások</t>
  </si>
  <si>
    <t>082092 Közművelődés - hagyományos közösségi kulturális értékek gondozása</t>
  </si>
  <si>
    <t>082042 Könyvtári állomány gyarapítása, nyilvántartása</t>
  </si>
  <si>
    <t xml:space="preserve">      Társulási feladatokhoz</t>
  </si>
  <si>
    <t>018010 Önkormányzatok eslzámolásai a központi költségvetéssel</t>
  </si>
  <si>
    <t>Település-üzemeltetéshez kapcsolódó feladatok támogatása</t>
  </si>
  <si>
    <t>Egyéb önkormányzati feladatok támogatása</t>
  </si>
  <si>
    <t xml:space="preserve">                 Zöldterület-gazdálkodással kapcsolatos feladatok támogatása</t>
  </si>
  <si>
    <t xml:space="preserve">                 Közvilágítás feladatainak támogatása</t>
  </si>
  <si>
    <t xml:space="preserve">                 Köztemető fenntartásának támogatása</t>
  </si>
  <si>
    <t xml:space="preserve">                 Közutak fenntartásának támogatása</t>
  </si>
  <si>
    <t>K1107</t>
  </si>
  <si>
    <t>Béren kívüli juttatások</t>
  </si>
  <si>
    <t>Lakott külterülettel kapcsolatos támogatások</t>
  </si>
  <si>
    <t>B73</t>
  </si>
  <si>
    <t>Egyéb felhalmozási célú átvett pénzeszközök</t>
  </si>
  <si>
    <t>BEVÉTELEK ÖSSZESEN</t>
  </si>
  <si>
    <t>018030 Támogatási célú finanszírozási műveletek</t>
  </si>
  <si>
    <t>041233 Hosszabb időtartamú közfoglalkoztatás</t>
  </si>
  <si>
    <t>Megnevezés</t>
  </si>
  <si>
    <t>Működési bevételek összesen:</t>
  </si>
  <si>
    <t>Felhalmozási bevételek összesen:</t>
  </si>
  <si>
    <t>BEVÉTELEK összesen:</t>
  </si>
  <si>
    <t>Működési kiadások összesen:</t>
  </si>
  <si>
    <t>Személyi juttatás</t>
  </si>
  <si>
    <t>Felhalmozási kiadások összesen:</t>
  </si>
  <si>
    <t>KIADÁSOK összesen:</t>
  </si>
  <si>
    <t>Munkaadót terhelő járulékok és szociális hozzájárulási adó</t>
  </si>
  <si>
    <t>Ellátottak pénzbeli juttatásai</t>
  </si>
  <si>
    <t>Finanszírozási kiadások</t>
  </si>
  <si>
    <t>K9</t>
  </si>
  <si>
    <t>B2</t>
  </si>
  <si>
    <t>Felhalmozási célú támogatások államháztartáson belülről</t>
  </si>
  <si>
    <t>Felhalmozási célű átvett pénzeszközök</t>
  </si>
  <si>
    <t xml:space="preserve">Egyéb működési célú támogatások államháztartáson belülre </t>
  </si>
  <si>
    <t>Bursa</t>
  </si>
  <si>
    <t>Előirányzatok adatok ezer Ft-ban</t>
  </si>
  <si>
    <t xml:space="preserve">kötelező feladatok </t>
  </si>
  <si>
    <t>önként vállalt feladatok</t>
  </si>
  <si>
    <t>Összesen:</t>
  </si>
  <si>
    <t xml:space="preserve">Összesen: </t>
  </si>
  <si>
    <t>Tájékoztató adatok a MŰKÖDÉSI bevételek és kiadások alakulásáról</t>
  </si>
  <si>
    <t>Működési célú bevételek összesen</t>
  </si>
  <si>
    <t>Működési célú kiadások összesen</t>
  </si>
  <si>
    <t>Tájékotató adatok a FELHALMOZÁSI célú bevételek és kiadások alakulásáról</t>
  </si>
  <si>
    <t>Felhalmozási célú bevételek összesen</t>
  </si>
  <si>
    <t>Felhalmozási célú kiadások összesen</t>
  </si>
  <si>
    <t>Finanszírozási bevételek összesen</t>
  </si>
  <si>
    <t>BALATONRENDES KÖZSÉG ÖNKORMÁNYZATA</t>
  </si>
  <si>
    <t>051030 Nem veszélyes hulladék begyűjtése, átrakása, szállítása</t>
  </si>
  <si>
    <t>Informatikai szolgáltatás igénybevétele</t>
  </si>
  <si>
    <t>Internet díja</t>
  </si>
  <si>
    <t>KIADÁSOK ÖSSZESEN</t>
  </si>
  <si>
    <t>B403</t>
  </si>
  <si>
    <t>Közvetített szolgáltatások bevétele</t>
  </si>
  <si>
    <t>Közvetített szolgáltatások ellenértéke</t>
  </si>
  <si>
    <t>Koncesszióból származó bevétel</t>
  </si>
  <si>
    <t>051030 Nem veszélyes hulladék begyűjétse, átrakása, szállítása</t>
  </si>
  <si>
    <t>Megbízási díj</t>
  </si>
  <si>
    <t>031060 Bűnmegelőzés</t>
  </si>
  <si>
    <t>Támogatásértékű működési kiadás önkormányzatoknak (Kővágóörsi Közös Önkormányzati Hivatal - Belső ellenőrzés)</t>
  </si>
  <si>
    <t>államigazgatási feladatok</t>
  </si>
  <si>
    <t>018010 Önkormányzatok elszámolásai a központi költségvetéssel</t>
  </si>
  <si>
    <t>K914</t>
  </si>
  <si>
    <t>Államháztartáson belüli megelőlegezések visszafizetése</t>
  </si>
  <si>
    <t>032020 Tűz- és katasztrófavédelmi tevékenységek</t>
  </si>
  <si>
    <t>107052 Házi segítségnyújtás</t>
  </si>
  <si>
    <t>B402</t>
  </si>
  <si>
    <t>Szolgáltatások ellenértéke</t>
  </si>
  <si>
    <t>Működési célú költségvetési támogatások és kiegészítő támogatások</t>
  </si>
  <si>
    <t>B814</t>
  </si>
  <si>
    <t>Államháztartáson belüli megelőlegezések</t>
  </si>
  <si>
    <t>Közfoglalkoztatotti bértámogatás előlege</t>
  </si>
  <si>
    <t>Felhalmozási támogatások államháztartáson belülről</t>
  </si>
  <si>
    <t>B25</t>
  </si>
  <si>
    <t>Egyéb felhalmozási célú támogatások bevételei államháztartáson belülről</t>
  </si>
  <si>
    <t>K71</t>
  </si>
  <si>
    <t>Ingatlanok felújítása</t>
  </si>
  <si>
    <t>K74</t>
  </si>
  <si>
    <t>Választott tisztségviselők juttatásai</t>
  </si>
  <si>
    <t>Üdülőhelyi feladatok támogatása</t>
  </si>
  <si>
    <t>Eredeti előirányzat</t>
  </si>
  <si>
    <t>K1113</t>
  </si>
  <si>
    <t>Foglalkoztatottak egyéb személyi juttatásai</t>
  </si>
  <si>
    <t>B16</t>
  </si>
  <si>
    <t>Egyéb működési célú támogatások bevételei államháztartáson belülről</t>
  </si>
  <si>
    <t>013350 Az önkormányzati vagyonnal való gazdálkodással kapcsolatos feladatok</t>
  </si>
  <si>
    <t>072112 Háziorvosi ügyeleti ellátás</t>
  </si>
  <si>
    <t>Egyéb működési célú támogatások szociális és gyermekjóléti szolgálatnak</t>
  </si>
  <si>
    <t>Önkormányzati  képviselők, polgármester juttatása</t>
  </si>
  <si>
    <t>K335</t>
  </si>
  <si>
    <t>Közvetített szolgáltatások</t>
  </si>
  <si>
    <t>K67</t>
  </si>
  <si>
    <t>K513</t>
  </si>
  <si>
    <t>Sírhelymegváltás</t>
  </si>
  <si>
    <t>Kompenzáció</t>
  </si>
  <si>
    <t>K21</t>
  </si>
  <si>
    <t>K122</t>
  </si>
  <si>
    <t>Munkavégzésre irányuló egyéb jogviszonyban nem saját foglalkoztatottnak fizetett juttatások</t>
  </si>
  <si>
    <t xml:space="preserve">   Pénzbeli juttatás</t>
  </si>
  <si>
    <t>104051 Gyermekvédelmi pénzbeli és természetbeni ellátások</t>
  </si>
  <si>
    <t>K429</t>
  </si>
  <si>
    <t>Természetben nyújtott gyermekvédelmi támogatás</t>
  </si>
  <si>
    <t>K1103</t>
  </si>
  <si>
    <t>Céljuttatás, projektprémium</t>
  </si>
  <si>
    <t>(adatok Ft – ban )</t>
  </si>
  <si>
    <t>2016. teljesítés</t>
  </si>
  <si>
    <t>K333</t>
  </si>
  <si>
    <t>Bérleti és lízingdíjak</t>
  </si>
  <si>
    <t>K353</t>
  </si>
  <si>
    <t>Államháztartáson belüli kamatkiadások</t>
  </si>
  <si>
    <t>K355</t>
  </si>
  <si>
    <t>Egyéb dologi kiadások (kerekítési különbözet)</t>
  </si>
  <si>
    <t>900020 Önkormányzatok funkcióira nem sorolható bevételek államháztartáson kívülről</t>
  </si>
  <si>
    <t>Informatikai eszközök</t>
  </si>
  <si>
    <t>K61</t>
  </si>
  <si>
    <t>Immateriális javak beszerzése, létesítése</t>
  </si>
  <si>
    <t>Települési Arculati Kézikönyv</t>
  </si>
  <si>
    <t>B65</t>
  </si>
  <si>
    <t>K1109</t>
  </si>
  <si>
    <t>Közlekedési költségtérítés</t>
  </si>
  <si>
    <t>2018. évi költségvetés bevételei</t>
  </si>
  <si>
    <t>106020 Lakásfenntartással, lakhatással összefüggő ellátások</t>
  </si>
  <si>
    <t>Egyéb anyagbeszerzés (szociális tűzifa)</t>
  </si>
  <si>
    <t>2018. évi költségvetés bevételei jogcímenként</t>
  </si>
  <si>
    <t>2018. évi BEVÉTELEK feladatonkénti  bontása (Ft-ban)</t>
  </si>
  <si>
    <t xml:space="preserve">2018. évi költségvetés kiadási </t>
  </si>
  <si>
    <t>2018. évi KIADÁSOK feladatonkénti  bontása (Ft-ban)</t>
  </si>
  <si>
    <t>Előirányzatok adatok Ft-ban</t>
  </si>
  <si>
    <t xml:space="preserve">Felújítási célú előzetesen felszámított áfa </t>
  </si>
  <si>
    <t xml:space="preserve">2018. évi költségvetés összevont mérlege </t>
  </si>
  <si>
    <t>2017. teljesítés</t>
  </si>
  <si>
    <t>2017. évi teljesítés</t>
  </si>
  <si>
    <t>Módosított előirányzat</t>
  </si>
  <si>
    <t>Működési célú pénzeszköz átadás egyéb vállalkozásoknak (Lakossági ivóvíz pályázat)</t>
  </si>
  <si>
    <t>Könyvtárterem felújítássa</t>
  </si>
  <si>
    <t>A helyi önkormányzatok előző évi elszámolásából származó kiadások</t>
  </si>
  <si>
    <t>Lakossági víz-és csatornaszolgáltatási támogatás fel nem használt részének visszafizetése</t>
  </si>
  <si>
    <t>Civil szervezetek támogatása (NABE)</t>
  </si>
  <si>
    <t>2018. évi lakossági víz- és csatornaszolgáltatási pályázat támogatása</t>
  </si>
  <si>
    <t>Egyéb dologi kiadások</t>
  </si>
  <si>
    <t>K502</t>
  </si>
  <si>
    <t>900060 Forgatási és befektetési célú finanszírozási műveletek</t>
  </si>
  <si>
    <t>K911</t>
  </si>
  <si>
    <t>Likviditási célú hitel, kölcsön törlesztés pénzügyi vállalkozásoknak</t>
  </si>
  <si>
    <t xml:space="preserve">  </t>
  </si>
  <si>
    <t>Házasságkötési díj</t>
  </si>
  <si>
    <t>B411</t>
  </si>
  <si>
    <t>Egyéb működési bevételek</t>
  </si>
  <si>
    <t>B401</t>
  </si>
  <si>
    <t>Készletértékesítés ellenértéke</t>
  </si>
  <si>
    <t>Előző évről áthúzódó bérkompenzáció</t>
  </si>
  <si>
    <t>Közigazgatási bírság helyi önkormányzatot megillető része</t>
  </si>
  <si>
    <t>B811</t>
  </si>
  <si>
    <t>Likviditási célú hitelek, kölcsönök felvétele pénzügyi vállalkozástól</t>
  </si>
  <si>
    <t>2018.évi szociális tűzifa</t>
  </si>
  <si>
    <t>Téli rezsicsökkentés támogatása</t>
  </si>
  <si>
    <t>2017. évi szociális tűzifa vásárlásával kapcsolatos kiegészítő támogatás</t>
  </si>
  <si>
    <t>Rendkívüli önkormányzati támogatás</t>
  </si>
  <si>
    <t xml:space="preserve"> felújítások, beruházások kiemelt előirányzatonként</t>
  </si>
  <si>
    <t>Könyvtárterem felújítása</t>
  </si>
  <si>
    <t xml:space="preserve">2018. évi költségvetés felhalmozási célú kiadási </t>
  </si>
  <si>
    <t>2018. módosított előirányzat</t>
  </si>
  <si>
    <t>1. melléklet a  2/2018. (III. 01.) önkormányzati rendelethez</t>
  </si>
  <si>
    <t>2. melléklet a  2/2018. (III. 01.) önkormányzati rendelethez</t>
  </si>
  <si>
    <t>3. melléklet a  2/2018. (III. 01.) önkormányzati rendelethez</t>
  </si>
  <si>
    <t>4. melléklet a  2/2018. (III. 01.) önkormányzati rendelethez</t>
  </si>
  <si>
    <t>5. melléklet a  2/2018. (III. 01.) önkormányzati rendelethez</t>
  </si>
  <si>
    <t>6. melléklet a  2/2018. (III. 01.) önkormányzati rendelethez</t>
  </si>
  <si>
    <t>7. melléklet a  2/2018. (III. 01.) önkormányzati rendelethez</t>
  </si>
  <si>
    <t>8. melléklet a  2/2018. (III. 01.) önkormányzati rendelethez</t>
  </si>
  <si>
    <t>9. melléklet a  2/2018. (III. 01.) önkormányzati rendelethez</t>
  </si>
</sst>
</file>

<file path=xl/styles.xml><?xml version="1.0" encoding="utf-8"?>
<styleSheet xmlns="http://schemas.openxmlformats.org/spreadsheetml/2006/main">
  <numFmts count="2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.00%"/>
    <numFmt numFmtId="167" formatCode="#,##0\ _F_t;[Red]#,##0\ _F_t"/>
    <numFmt numFmtId="168" formatCode="#,##0\ &quot;Ft&quot;;[Red]#,##0\ &quot;Ft&quot;"/>
    <numFmt numFmtId="169" formatCode="#,##0;[Red]#,##0"/>
    <numFmt numFmtId="170" formatCode="0.0%"/>
    <numFmt numFmtId="171" formatCode="#,##0.0"/>
    <numFmt numFmtId="172" formatCode="0.0"/>
    <numFmt numFmtId="173" formatCode="&quot;Igen&quot;;&quot;Igen&quot;;&quot;Nem&quot;"/>
    <numFmt numFmtId="174" formatCode="&quot;Igaz&quot;;&quot;Igaz&quot;;&quot;Hamis&quot;"/>
    <numFmt numFmtId="175" formatCode="&quot;Be&quot;;&quot;Be&quot;;&quot;Ki&quot;"/>
    <numFmt numFmtId="176" formatCode="&quot;H-&quot;0000"/>
    <numFmt numFmtId="177" formatCode="0.000"/>
    <numFmt numFmtId="178" formatCode="[$¥€-2]\ #\ ##,000_);[Red]\([$€-2]\ #\ ##,000\)"/>
    <numFmt numFmtId="179" formatCode="0.0000000"/>
    <numFmt numFmtId="180" formatCode="0.000000"/>
    <numFmt numFmtId="181" formatCode="0.00000"/>
    <numFmt numFmtId="182" formatCode="0.0000"/>
  </numFmts>
  <fonts count="4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20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10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20"/>
      <name val="Times New Roman"/>
      <family val="1"/>
    </font>
    <font>
      <b/>
      <sz val="10"/>
      <name val="Arial"/>
      <family val="2"/>
    </font>
    <font>
      <sz val="10"/>
      <name val="Arial CE"/>
      <family val="0"/>
    </font>
    <font>
      <sz val="9"/>
      <name val="Tahoma"/>
      <family val="0"/>
    </font>
    <font>
      <b/>
      <sz val="9"/>
      <name val="Tahoma"/>
      <family val="2"/>
    </font>
    <font>
      <b/>
      <sz val="12"/>
      <color indexed="10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7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4" fillId="3" borderId="0" applyNumberFormat="0" applyBorder="0" applyAlignment="0" applyProtection="0"/>
    <xf numFmtId="0" fontId="15" fillId="23" borderId="0" applyNumberFormat="0" applyBorder="0" applyAlignment="0" applyProtection="0"/>
    <xf numFmtId="0" fontId="16" fillId="22" borderId="1" applyNumberFormat="0" applyAlignment="0" applyProtection="0"/>
    <xf numFmtId="9" fontId="0" fillId="0" borderId="0" applyFill="0" applyBorder="0" applyAlignment="0" applyProtection="0"/>
  </cellStyleXfs>
  <cellXfs count="373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Border="1" applyAlignment="1">
      <alignment/>
    </xf>
    <xf numFmtId="0" fontId="22" fillId="0" borderId="0" xfId="0" applyFont="1" applyFill="1" applyAlignment="1">
      <alignment horizontal="left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left"/>
    </xf>
    <xf numFmtId="0" fontId="19" fillId="0" borderId="0" xfId="0" applyFont="1" applyFill="1" applyBorder="1" applyAlignment="1">
      <alignment horizontal="left"/>
    </xf>
    <xf numFmtId="0" fontId="22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19" fillId="0" borderId="0" xfId="0" applyFont="1" applyFill="1" applyBorder="1" applyAlignment="1">
      <alignment horizontal="center"/>
    </xf>
    <xf numFmtId="49" fontId="22" fillId="0" borderId="0" xfId="0" applyNumberFormat="1" applyFont="1" applyFill="1" applyAlignment="1">
      <alignment horizontal="left"/>
    </xf>
    <xf numFmtId="0" fontId="21" fillId="0" borderId="0" xfId="0" applyFont="1" applyFill="1" applyAlignment="1">
      <alignment/>
    </xf>
    <xf numFmtId="167" fontId="19" fillId="0" borderId="0" xfId="0" applyNumberFormat="1" applyFont="1" applyFill="1" applyAlignment="1">
      <alignment/>
    </xf>
    <xf numFmtId="167" fontId="22" fillId="0" borderId="0" xfId="0" applyNumberFormat="1" applyFont="1" applyFill="1" applyAlignment="1">
      <alignment/>
    </xf>
    <xf numFmtId="167" fontId="26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left" wrapText="1"/>
    </xf>
    <xf numFmtId="0" fontId="31" fillId="0" borderId="0" xfId="0" applyFont="1" applyFill="1" applyAlignment="1">
      <alignment/>
    </xf>
    <xf numFmtId="167" fontId="19" fillId="0" borderId="0" xfId="0" applyNumberFormat="1" applyFont="1" applyFill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167" fontId="22" fillId="0" borderId="0" xfId="0" applyNumberFormat="1" applyFont="1" applyFill="1" applyBorder="1" applyAlignment="1">
      <alignment horizontal="right"/>
    </xf>
    <xf numFmtId="2" fontId="18" fillId="0" borderId="0" xfId="0" applyNumberFormat="1" applyFont="1" applyFill="1" applyBorder="1" applyAlignment="1">
      <alignment/>
    </xf>
    <xf numFmtId="167" fontId="19" fillId="0" borderId="0" xfId="0" applyNumberFormat="1" applyFont="1" applyFill="1" applyBorder="1" applyAlignment="1">
      <alignment horizontal="right"/>
    </xf>
    <xf numFmtId="167" fontId="19" fillId="0" borderId="0" xfId="0" applyNumberFormat="1" applyFont="1" applyFill="1" applyBorder="1" applyAlignment="1">
      <alignment/>
    </xf>
    <xf numFmtId="167" fontId="25" fillId="0" borderId="0" xfId="0" applyNumberFormat="1" applyFont="1" applyFill="1" applyBorder="1" applyAlignment="1">
      <alignment/>
    </xf>
    <xf numFmtId="167" fontId="22" fillId="0" borderId="0" xfId="0" applyNumberFormat="1" applyFont="1" applyFill="1" applyBorder="1" applyAlignment="1">
      <alignment/>
    </xf>
    <xf numFmtId="167" fontId="25" fillId="0" borderId="0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167" fontId="24" fillId="0" borderId="0" xfId="0" applyNumberFormat="1" applyFont="1" applyFill="1" applyBorder="1" applyAlignment="1">
      <alignment/>
    </xf>
    <xf numFmtId="167" fontId="22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 horizontal="right"/>
    </xf>
    <xf numFmtId="2" fontId="20" fillId="0" borderId="0" xfId="0" applyNumberFormat="1" applyFont="1" applyFill="1" applyBorder="1" applyAlignment="1">
      <alignment/>
    </xf>
    <xf numFmtId="167" fontId="20" fillId="0" borderId="0" xfId="0" applyNumberFormat="1" applyFont="1" applyFill="1" applyBorder="1" applyAlignment="1">
      <alignment/>
    </xf>
    <xf numFmtId="0" fontId="32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23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horizontal="left"/>
    </xf>
    <xf numFmtId="0" fontId="22" fillId="0" borderId="10" xfId="0" applyFont="1" applyFill="1" applyBorder="1" applyAlignment="1">
      <alignment vertical="center"/>
    </xf>
    <xf numFmtId="0" fontId="22" fillId="0" borderId="11" xfId="0" applyFont="1" applyFill="1" applyBorder="1" applyAlignment="1">
      <alignment vertical="center"/>
    </xf>
    <xf numFmtId="2" fontId="20" fillId="0" borderId="0" xfId="0" applyNumberFormat="1" applyFont="1" applyFill="1" applyBorder="1" applyAlignment="1">
      <alignment horizontal="center" wrapText="1"/>
    </xf>
    <xf numFmtId="0" fontId="18" fillId="0" borderId="0" xfId="0" applyFont="1" applyFill="1" applyAlignment="1">
      <alignment horizontal="right"/>
    </xf>
    <xf numFmtId="0" fontId="18" fillId="0" borderId="0" xfId="0" applyFont="1" applyFill="1" applyAlignment="1">
      <alignment horizontal="center"/>
    </xf>
    <xf numFmtId="0" fontId="34" fillId="0" borderId="0" xfId="0" applyFont="1" applyFill="1" applyAlignment="1">
      <alignment/>
    </xf>
    <xf numFmtId="0" fontId="22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right"/>
    </xf>
    <xf numFmtId="0" fontId="23" fillId="0" borderId="0" xfId="0" applyFont="1" applyFill="1" applyBorder="1" applyAlignment="1">
      <alignment horizontal="left"/>
    </xf>
    <xf numFmtId="167" fontId="22" fillId="0" borderId="0" xfId="0" applyNumberFormat="1" applyFont="1" applyFill="1" applyBorder="1" applyAlignment="1">
      <alignment horizontal="left"/>
    </xf>
    <xf numFmtId="167" fontId="22" fillId="0" borderId="0" xfId="0" applyNumberFormat="1" applyFont="1" applyFill="1" applyAlignment="1">
      <alignment horizontal="left"/>
    </xf>
    <xf numFmtId="2" fontId="20" fillId="0" borderId="0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/>
    </xf>
    <xf numFmtId="0" fontId="26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/>
    </xf>
    <xf numFmtId="0" fontId="20" fillId="0" borderId="0" xfId="0" applyFont="1" applyFill="1" applyAlignment="1">
      <alignment horizontal="left"/>
    </xf>
    <xf numFmtId="2" fontId="18" fillId="0" borderId="0" xfId="0" applyNumberFormat="1" applyFont="1" applyFill="1" applyAlignment="1">
      <alignment/>
    </xf>
    <xf numFmtId="2" fontId="20" fillId="0" borderId="0" xfId="0" applyNumberFormat="1" applyFont="1" applyFill="1" applyAlignment="1">
      <alignment/>
    </xf>
    <xf numFmtId="0" fontId="18" fillId="0" borderId="0" xfId="0" applyFont="1" applyFill="1" applyAlignment="1">
      <alignment horizontal="left"/>
    </xf>
    <xf numFmtId="0" fontId="30" fillId="0" borderId="0" xfId="0" applyFont="1" applyFill="1" applyAlignment="1">
      <alignment/>
    </xf>
    <xf numFmtId="49" fontId="20" fillId="0" borderId="0" xfId="0" applyNumberFormat="1" applyFont="1" applyFill="1" applyAlignment="1">
      <alignment/>
    </xf>
    <xf numFmtId="49" fontId="18" fillId="0" borderId="0" xfId="0" applyNumberFormat="1" applyFont="1" applyFill="1" applyAlignment="1">
      <alignment/>
    </xf>
    <xf numFmtId="0" fontId="35" fillId="0" borderId="0" xfId="0" applyFont="1" applyFill="1" applyAlignment="1">
      <alignment/>
    </xf>
    <xf numFmtId="0" fontId="34" fillId="0" borderId="0" xfId="0" applyFont="1" applyBorder="1" applyAlignment="1">
      <alignment/>
    </xf>
    <xf numFmtId="0" fontId="18" fillId="0" borderId="0" xfId="0" applyFont="1" applyBorder="1" applyAlignment="1">
      <alignment vertical="center"/>
    </xf>
    <xf numFmtId="0" fontId="21" fillId="0" borderId="0" xfId="0" applyFont="1" applyAlignment="1">
      <alignment/>
    </xf>
    <xf numFmtId="0" fontId="19" fillId="0" borderId="0" xfId="0" applyFont="1" applyAlignment="1">
      <alignment/>
    </xf>
    <xf numFmtId="0" fontId="22" fillId="0" borderId="0" xfId="0" applyFont="1" applyBorder="1" applyAlignment="1">
      <alignment/>
    </xf>
    <xf numFmtId="0" fontId="22" fillId="0" borderId="12" xfId="0" applyFont="1" applyBorder="1" applyAlignment="1">
      <alignment/>
    </xf>
    <xf numFmtId="0" fontId="19" fillId="0" borderId="0" xfId="0" applyFont="1" applyBorder="1" applyAlignment="1">
      <alignment/>
    </xf>
    <xf numFmtId="0" fontId="20" fillId="0" borderId="13" xfId="0" applyFont="1" applyBorder="1" applyAlignment="1">
      <alignment/>
    </xf>
    <xf numFmtId="0" fontId="20" fillId="0" borderId="13" xfId="0" applyFont="1" applyBorder="1" applyAlignment="1">
      <alignment horizontal="center" wrapText="1"/>
    </xf>
    <xf numFmtId="3" fontId="18" fillId="0" borderId="0" xfId="0" applyNumberFormat="1" applyFont="1" applyAlignment="1">
      <alignment/>
    </xf>
    <xf numFmtId="3" fontId="20" fillId="0" borderId="0" xfId="0" applyNumberFormat="1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3" fontId="18" fillId="0" borderId="0" xfId="0" applyNumberFormat="1" applyFont="1" applyFill="1" applyAlignment="1">
      <alignment/>
    </xf>
    <xf numFmtId="3" fontId="18" fillId="0" borderId="0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0" fontId="18" fillId="0" borderId="0" xfId="57" applyFont="1">
      <alignment/>
      <protection/>
    </xf>
    <xf numFmtId="0" fontId="20" fillId="0" borderId="13" xfId="57" applyFont="1" applyBorder="1" applyAlignment="1">
      <alignment horizontal="center" vertical="center" wrapText="1"/>
      <protection/>
    </xf>
    <xf numFmtId="0" fontId="20" fillId="0" borderId="0" xfId="57" applyFont="1" applyBorder="1" applyAlignment="1">
      <alignment horizontal="center" vertical="center" wrapText="1"/>
      <protection/>
    </xf>
    <xf numFmtId="0" fontId="18" fillId="0" borderId="0" xfId="57" applyFont="1" applyBorder="1" applyAlignment="1">
      <alignment vertical="center" wrapText="1"/>
      <protection/>
    </xf>
    <xf numFmtId="3" fontId="21" fillId="0" borderId="14" xfId="57" applyNumberFormat="1" applyFont="1" applyBorder="1" applyAlignment="1">
      <alignment horizontal="right" vertical="center" wrapText="1"/>
      <protection/>
    </xf>
    <xf numFmtId="3" fontId="21" fillId="0" borderId="0" xfId="57" applyNumberFormat="1" applyFont="1" applyBorder="1" applyAlignment="1">
      <alignment horizontal="right" vertical="center" wrapText="1"/>
      <protection/>
    </xf>
    <xf numFmtId="0" fontId="21" fillId="0" borderId="0" xfId="57" applyFont="1">
      <alignment/>
      <protection/>
    </xf>
    <xf numFmtId="0" fontId="20" fillId="0" borderId="13" xfId="57" applyFont="1" applyBorder="1" applyAlignment="1">
      <alignment wrapText="1"/>
      <protection/>
    </xf>
    <xf numFmtId="3" fontId="20" fillId="0" borderId="13" xfId="57" applyNumberFormat="1" applyFont="1" applyBorder="1" applyAlignment="1">
      <alignment vertical="center"/>
      <protection/>
    </xf>
    <xf numFmtId="0" fontId="20" fillId="0" borderId="0" xfId="57" applyFont="1" applyBorder="1" applyAlignment="1">
      <alignment wrapText="1"/>
      <protection/>
    </xf>
    <xf numFmtId="3" fontId="36" fillId="0" borderId="0" xfId="57" applyNumberFormat="1" applyFont="1" applyBorder="1" applyAlignment="1">
      <alignment horizontal="right" wrapText="1"/>
      <protection/>
    </xf>
    <xf numFmtId="3" fontId="36" fillId="0" borderId="14" xfId="57" applyNumberFormat="1" applyFont="1" applyBorder="1" applyAlignment="1">
      <alignment horizontal="right" wrapText="1"/>
      <protection/>
    </xf>
    <xf numFmtId="3" fontId="20" fillId="0" borderId="13" xfId="57" applyNumberFormat="1" applyFont="1" applyBorder="1" applyAlignment="1">
      <alignment horizontal="right" wrapText="1"/>
      <protection/>
    </xf>
    <xf numFmtId="0" fontId="18" fillId="0" borderId="0" xfId="57">
      <alignment/>
      <protection/>
    </xf>
    <xf numFmtId="0" fontId="18" fillId="0" borderId="0" xfId="57" applyBorder="1">
      <alignment/>
      <protection/>
    </xf>
    <xf numFmtId="0" fontId="18" fillId="0" borderId="0" xfId="57" applyFont="1">
      <alignment/>
      <protection/>
    </xf>
    <xf numFmtId="0" fontId="21" fillId="0" borderId="0" xfId="57" applyFont="1">
      <alignment/>
      <protection/>
    </xf>
    <xf numFmtId="3" fontId="20" fillId="0" borderId="0" xfId="57" applyNumberFormat="1" applyFont="1" applyBorder="1" applyAlignment="1">
      <alignment horizontal="right" wrapText="1"/>
      <protection/>
    </xf>
    <xf numFmtId="0" fontId="20" fillId="0" borderId="0" xfId="57" applyFont="1" applyBorder="1" applyAlignment="1">
      <alignment wrapText="1"/>
      <protection/>
    </xf>
    <xf numFmtId="3" fontId="20" fillId="0" borderId="0" xfId="57" applyNumberFormat="1" applyFont="1" applyBorder="1" applyAlignment="1">
      <alignment wrapText="1"/>
      <protection/>
    </xf>
    <xf numFmtId="0" fontId="18" fillId="0" borderId="0" xfId="57" applyFont="1" applyBorder="1">
      <alignment/>
      <protection/>
    </xf>
    <xf numFmtId="0" fontId="18" fillId="0" borderId="0" xfId="57" applyFont="1" applyBorder="1">
      <alignment/>
      <protection/>
    </xf>
    <xf numFmtId="0" fontId="19" fillId="0" borderId="0" xfId="0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19" fillId="0" borderId="0" xfId="0" applyFont="1" applyBorder="1" applyAlignment="1">
      <alignment horizontal="justify"/>
    </xf>
    <xf numFmtId="0" fontId="22" fillId="0" borderId="0" xfId="0" applyFont="1" applyBorder="1" applyAlignment="1">
      <alignment horizontal="justify"/>
    </xf>
    <xf numFmtId="167" fontId="19" fillId="0" borderId="0" xfId="0" applyNumberFormat="1" applyFont="1" applyFill="1" applyBorder="1" applyAlignment="1">
      <alignment horizontal="left"/>
    </xf>
    <xf numFmtId="167" fontId="19" fillId="0" borderId="0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left"/>
    </xf>
    <xf numFmtId="167" fontId="30" fillId="0" borderId="0" xfId="0" applyNumberFormat="1" applyFont="1" applyFill="1" applyBorder="1" applyAlignment="1">
      <alignment horizontal="left"/>
    </xf>
    <xf numFmtId="49" fontId="22" fillId="0" borderId="0" xfId="0" applyNumberFormat="1" applyFont="1" applyFill="1" applyBorder="1" applyAlignment="1">
      <alignment horizontal="left"/>
    </xf>
    <xf numFmtId="0" fontId="26" fillId="0" borderId="0" xfId="0" applyFont="1" applyFill="1" applyBorder="1" applyAlignment="1">
      <alignment/>
    </xf>
    <xf numFmtId="0" fontId="18" fillId="0" borderId="0" xfId="0" applyFont="1" applyBorder="1" applyAlignment="1">
      <alignment horizontal="right" vertical="center"/>
    </xf>
    <xf numFmtId="0" fontId="22" fillId="0" borderId="15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0" fontId="22" fillId="0" borderId="0" xfId="0" applyFont="1" applyFill="1" applyBorder="1" applyAlignment="1">
      <alignment wrapText="1"/>
    </xf>
    <xf numFmtId="0" fontId="19" fillId="0" borderId="16" xfId="0" applyFont="1" applyFill="1" applyBorder="1" applyAlignment="1">
      <alignment horizontal="left"/>
    </xf>
    <xf numFmtId="0" fontId="19" fillId="0" borderId="16" xfId="0" applyFont="1" applyFill="1" applyBorder="1" applyAlignment="1">
      <alignment horizontal="left" wrapText="1"/>
    </xf>
    <xf numFmtId="0" fontId="22" fillId="0" borderId="16" xfId="0" applyFont="1" applyFill="1" applyBorder="1" applyAlignment="1">
      <alignment horizontal="left"/>
    </xf>
    <xf numFmtId="0" fontId="19" fillId="0" borderId="16" xfId="0" applyFont="1" applyFill="1" applyBorder="1" applyAlignment="1">
      <alignment wrapText="1"/>
    </xf>
    <xf numFmtId="0" fontId="19" fillId="0" borderId="16" xfId="0" applyFont="1" applyFill="1" applyBorder="1" applyAlignment="1">
      <alignment horizontal="right"/>
    </xf>
    <xf numFmtId="3" fontId="18" fillId="0" borderId="17" xfId="0" applyNumberFormat="1" applyFont="1" applyFill="1" applyBorder="1" applyAlignment="1">
      <alignment/>
    </xf>
    <xf numFmtId="0" fontId="42" fillId="0" borderId="15" xfId="0" applyFont="1" applyFill="1" applyBorder="1" applyAlignment="1">
      <alignment/>
    </xf>
    <xf numFmtId="0" fontId="43" fillId="0" borderId="0" xfId="0" applyFont="1" applyFill="1" applyBorder="1" applyAlignment="1">
      <alignment horizontal="left"/>
    </xf>
    <xf numFmtId="0" fontId="43" fillId="0" borderId="16" xfId="0" applyFont="1" applyFill="1" applyBorder="1" applyAlignment="1">
      <alignment horizontal="left"/>
    </xf>
    <xf numFmtId="0" fontId="42" fillId="0" borderId="0" xfId="0" applyFont="1" applyFill="1" applyBorder="1" applyAlignment="1">
      <alignment horizontal="left"/>
    </xf>
    <xf numFmtId="0" fontId="43" fillId="0" borderId="15" xfId="0" applyFont="1" applyFill="1" applyBorder="1" applyAlignment="1">
      <alignment/>
    </xf>
    <xf numFmtId="0" fontId="42" fillId="0" borderId="16" xfId="0" applyFont="1" applyFill="1" applyBorder="1" applyAlignment="1">
      <alignment horizontal="left"/>
    </xf>
    <xf numFmtId="0" fontId="20" fillId="0" borderId="15" xfId="0" applyFont="1" applyFill="1" applyBorder="1" applyAlignment="1">
      <alignment/>
    </xf>
    <xf numFmtId="0" fontId="20" fillId="0" borderId="0" xfId="0" applyFont="1" applyFill="1" applyBorder="1" applyAlignment="1">
      <alignment horizontal="left"/>
    </xf>
    <xf numFmtId="0" fontId="20" fillId="0" borderId="16" xfId="0" applyFont="1" applyFill="1" applyBorder="1" applyAlignment="1">
      <alignment horizontal="left"/>
    </xf>
    <xf numFmtId="0" fontId="18" fillId="0" borderId="16" xfId="0" applyFont="1" applyFill="1" applyBorder="1" applyAlignment="1">
      <alignment horizontal="left"/>
    </xf>
    <xf numFmtId="0" fontId="18" fillId="0" borderId="15" xfId="0" applyFont="1" applyFill="1" applyBorder="1" applyAlignment="1">
      <alignment/>
    </xf>
    <xf numFmtId="0" fontId="18" fillId="0" borderId="0" xfId="0" applyFont="1" applyFill="1" applyBorder="1" applyAlignment="1">
      <alignment horizontal="left"/>
    </xf>
    <xf numFmtId="0" fontId="19" fillId="0" borderId="16" xfId="0" applyFont="1" applyFill="1" applyBorder="1" applyAlignment="1">
      <alignment/>
    </xf>
    <xf numFmtId="0" fontId="43" fillId="0" borderId="0" xfId="0" applyFont="1" applyFill="1" applyBorder="1" applyAlignment="1">
      <alignment/>
    </xf>
    <xf numFmtId="0" fontId="43" fillId="0" borderId="16" xfId="0" applyFont="1" applyFill="1" applyBorder="1" applyAlignment="1">
      <alignment/>
    </xf>
    <xf numFmtId="0" fontId="18" fillId="0" borderId="16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18" fillId="0" borderId="0" xfId="57" applyFont="1" applyBorder="1" applyAlignment="1">
      <alignment horizontal="center"/>
      <protection/>
    </xf>
    <xf numFmtId="0" fontId="18" fillId="0" borderId="16" xfId="0" applyFont="1" applyFill="1" applyBorder="1" applyAlignment="1">
      <alignment horizontal="left" wrapText="1"/>
    </xf>
    <xf numFmtId="0" fontId="30" fillId="0" borderId="16" xfId="0" applyFont="1" applyFill="1" applyBorder="1" applyAlignment="1">
      <alignment horizontal="left"/>
    </xf>
    <xf numFmtId="0" fontId="20" fillId="0" borderId="18" xfId="0" applyFont="1" applyFill="1" applyBorder="1" applyAlignment="1">
      <alignment/>
    </xf>
    <xf numFmtId="0" fontId="18" fillId="0" borderId="19" xfId="0" applyFont="1" applyFill="1" applyBorder="1" applyAlignment="1">
      <alignment horizontal="left"/>
    </xf>
    <xf numFmtId="0" fontId="18" fillId="0" borderId="20" xfId="0" applyFont="1" applyFill="1" applyBorder="1" applyAlignment="1">
      <alignment horizontal="left"/>
    </xf>
    <xf numFmtId="0" fontId="20" fillId="0" borderId="19" xfId="0" applyFont="1" applyFill="1" applyBorder="1" applyAlignment="1">
      <alignment horizontal="left"/>
    </xf>
    <xf numFmtId="0" fontId="22" fillId="0" borderId="21" xfId="0" applyFont="1" applyFill="1" applyBorder="1" applyAlignment="1">
      <alignment vertical="center"/>
    </xf>
    <xf numFmtId="0" fontId="20" fillId="0" borderId="16" xfId="0" applyFont="1" applyFill="1" applyBorder="1" applyAlignment="1">
      <alignment/>
    </xf>
    <xf numFmtId="0" fontId="22" fillId="0" borderId="13" xfId="0" applyFont="1" applyFill="1" applyBorder="1" applyAlignment="1">
      <alignment vertical="center"/>
    </xf>
    <xf numFmtId="0" fontId="22" fillId="24" borderId="15" xfId="0" applyFont="1" applyFill="1" applyBorder="1" applyAlignment="1">
      <alignment/>
    </xf>
    <xf numFmtId="49" fontId="22" fillId="24" borderId="0" xfId="0" applyNumberFormat="1" applyFont="1" applyFill="1" applyBorder="1" applyAlignment="1">
      <alignment horizontal="left"/>
    </xf>
    <xf numFmtId="49" fontId="22" fillId="24" borderId="22" xfId="0" applyNumberFormat="1" applyFont="1" applyFill="1" applyBorder="1" applyAlignment="1">
      <alignment horizontal="left"/>
    </xf>
    <xf numFmtId="0" fontId="19" fillId="24" borderId="0" xfId="0" applyFont="1" applyFill="1" applyBorder="1" applyAlignment="1">
      <alignment horizontal="left"/>
    </xf>
    <xf numFmtId="0" fontId="19" fillId="24" borderId="16" xfId="0" applyFont="1" applyFill="1" applyBorder="1" applyAlignment="1">
      <alignment horizontal="left"/>
    </xf>
    <xf numFmtId="0" fontId="20" fillId="24" borderId="15" xfId="0" applyFont="1" applyFill="1" applyBorder="1" applyAlignment="1">
      <alignment/>
    </xf>
    <xf numFmtId="0" fontId="18" fillId="24" borderId="0" xfId="0" applyFont="1" applyFill="1" applyBorder="1" applyAlignment="1">
      <alignment horizontal="left"/>
    </xf>
    <xf numFmtId="0" fontId="18" fillId="24" borderId="16" xfId="0" applyFont="1" applyFill="1" applyBorder="1" applyAlignment="1">
      <alignment horizontal="left"/>
    </xf>
    <xf numFmtId="0" fontId="20" fillId="24" borderId="0" xfId="0" applyFont="1" applyFill="1" applyBorder="1" applyAlignment="1">
      <alignment horizontal="left"/>
    </xf>
    <xf numFmtId="0" fontId="42" fillId="24" borderId="16" xfId="0" applyFont="1" applyFill="1" applyBorder="1" applyAlignment="1">
      <alignment horizontal="left"/>
    </xf>
    <xf numFmtId="0" fontId="20" fillId="24" borderId="16" xfId="0" applyFont="1" applyFill="1" applyBorder="1" applyAlignment="1">
      <alignment horizontal="left"/>
    </xf>
    <xf numFmtId="0" fontId="30" fillId="24" borderId="16" xfId="0" applyFont="1" applyFill="1" applyBorder="1" applyAlignment="1">
      <alignment horizontal="left"/>
    </xf>
    <xf numFmtId="0" fontId="20" fillId="0" borderId="13" xfId="0" applyFont="1" applyFill="1" applyBorder="1" applyAlignment="1">
      <alignment/>
    </xf>
    <xf numFmtId="0" fontId="20" fillId="0" borderId="13" xfId="0" applyFont="1" applyFill="1" applyBorder="1" applyAlignment="1">
      <alignment horizontal="center" wrapText="1"/>
    </xf>
    <xf numFmtId="3" fontId="20" fillId="0" borderId="23" xfId="57" applyNumberFormat="1" applyFont="1" applyBorder="1" applyAlignment="1">
      <alignment vertical="center"/>
      <protection/>
    </xf>
    <xf numFmtId="3" fontId="20" fillId="0" borderId="23" xfId="57" applyNumberFormat="1" applyFont="1" applyBorder="1" applyAlignment="1">
      <alignment horizontal="right" wrapText="1"/>
      <protection/>
    </xf>
    <xf numFmtId="0" fontId="21" fillId="0" borderId="0" xfId="57" applyFont="1" applyBorder="1">
      <alignment/>
      <protection/>
    </xf>
    <xf numFmtId="0" fontId="19" fillId="0" borderId="15" xfId="0" applyFont="1" applyBorder="1" applyAlignment="1">
      <alignment/>
    </xf>
    <xf numFmtId="0" fontId="22" fillId="0" borderId="15" xfId="0" applyFont="1" applyBorder="1" applyAlignment="1">
      <alignment/>
    </xf>
    <xf numFmtId="0" fontId="22" fillId="0" borderId="24" xfId="0" applyFont="1" applyBorder="1" applyAlignment="1">
      <alignment/>
    </xf>
    <xf numFmtId="0" fontId="19" fillId="0" borderId="15" xfId="0" applyFont="1" applyBorder="1" applyAlignment="1">
      <alignment horizontal="left"/>
    </xf>
    <xf numFmtId="0" fontId="22" fillId="0" borderId="18" xfId="0" applyFont="1" applyBorder="1" applyAlignment="1">
      <alignment/>
    </xf>
    <xf numFmtId="0" fontId="22" fillId="0" borderId="19" xfId="0" applyFont="1" applyBorder="1" applyAlignment="1">
      <alignment/>
    </xf>
    <xf numFmtId="0" fontId="19" fillId="0" borderId="22" xfId="0" applyFont="1" applyBorder="1" applyAlignment="1">
      <alignment/>
    </xf>
    <xf numFmtId="0" fontId="19" fillId="0" borderId="16" xfId="0" applyFont="1" applyBorder="1" applyAlignment="1">
      <alignment horizontal="left"/>
    </xf>
    <xf numFmtId="0" fontId="18" fillId="0" borderId="16" xfId="57" applyFont="1" applyBorder="1" applyAlignment="1">
      <alignment vertical="center" wrapText="1"/>
      <protection/>
    </xf>
    <xf numFmtId="0" fontId="20" fillId="0" borderId="21" xfId="57" applyFont="1" applyBorder="1" applyAlignment="1">
      <alignment wrapText="1"/>
      <protection/>
    </xf>
    <xf numFmtId="0" fontId="21" fillId="0" borderId="16" xfId="57" applyFont="1" applyBorder="1">
      <alignment/>
      <protection/>
    </xf>
    <xf numFmtId="0" fontId="19" fillId="0" borderId="16" xfId="0" applyFont="1" applyBorder="1" applyAlignment="1">
      <alignment horizontal="justify"/>
    </xf>
    <xf numFmtId="0" fontId="19" fillId="0" borderId="16" xfId="0" applyFont="1" applyBorder="1" applyAlignment="1">
      <alignment/>
    </xf>
    <xf numFmtId="0" fontId="20" fillId="0" borderId="16" xfId="57" applyFont="1" applyBorder="1" applyAlignment="1">
      <alignment wrapText="1"/>
      <protection/>
    </xf>
    <xf numFmtId="3" fontId="20" fillId="0" borderId="23" xfId="57" applyNumberFormat="1" applyFont="1" applyBorder="1" applyAlignment="1">
      <alignment horizontal="right" vertical="center" wrapText="1"/>
      <protection/>
    </xf>
    <xf numFmtId="3" fontId="20" fillId="0" borderId="23" xfId="57" applyNumberFormat="1" applyFont="1" applyBorder="1" applyAlignment="1">
      <alignment horizontal="right" wrapText="1"/>
      <protection/>
    </xf>
    <xf numFmtId="0" fontId="18" fillId="24" borderId="0" xfId="0" applyFont="1" applyFill="1" applyBorder="1" applyAlignment="1">
      <alignment/>
    </xf>
    <xf numFmtId="0" fontId="18" fillId="24" borderId="16" xfId="0" applyFont="1" applyFill="1" applyBorder="1" applyAlignment="1">
      <alignment/>
    </xf>
    <xf numFmtId="0" fontId="20" fillId="24" borderId="0" xfId="0" applyFont="1" applyFill="1" applyBorder="1" applyAlignment="1">
      <alignment/>
    </xf>
    <xf numFmtId="0" fontId="22" fillId="24" borderId="0" xfId="0" applyFont="1" applyFill="1" applyBorder="1" applyAlignment="1">
      <alignment/>
    </xf>
    <xf numFmtId="0" fontId="22" fillId="24" borderId="15" xfId="0" applyFont="1" applyFill="1" applyBorder="1" applyAlignment="1">
      <alignment horizontal="left"/>
    </xf>
    <xf numFmtId="0" fontId="22" fillId="24" borderId="0" xfId="0" applyFont="1" applyFill="1" applyBorder="1" applyAlignment="1">
      <alignment horizontal="justify"/>
    </xf>
    <xf numFmtId="0" fontId="19" fillId="24" borderId="0" xfId="0" applyFont="1" applyFill="1" applyBorder="1" applyAlignment="1">
      <alignment/>
    </xf>
    <xf numFmtId="0" fontId="18" fillId="0" borderId="19" xfId="0" applyFont="1" applyFill="1" applyBorder="1" applyAlignment="1">
      <alignment/>
    </xf>
    <xf numFmtId="0" fontId="22" fillId="0" borderId="25" xfId="0" applyFont="1" applyFill="1" applyBorder="1" applyAlignment="1">
      <alignment vertical="center"/>
    </xf>
    <xf numFmtId="0" fontId="18" fillId="24" borderId="22" xfId="0" applyFont="1" applyFill="1" applyBorder="1" applyAlignment="1">
      <alignment/>
    </xf>
    <xf numFmtId="0" fontId="20" fillId="24" borderId="16" xfId="0" applyFont="1" applyFill="1" applyBorder="1" applyAlignment="1">
      <alignment/>
    </xf>
    <xf numFmtId="0" fontId="18" fillId="0" borderId="20" xfId="0" applyFont="1" applyFill="1" applyBorder="1" applyAlignment="1">
      <alignment/>
    </xf>
    <xf numFmtId="0" fontId="18" fillId="0" borderId="10" xfId="57" applyFont="1" applyBorder="1">
      <alignment/>
      <protection/>
    </xf>
    <xf numFmtId="0" fontId="20" fillId="0" borderId="11" xfId="57" applyFont="1" applyBorder="1" applyAlignment="1">
      <alignment horizontal="center"/>
      <protection/>
    </xf>
    <xf numFmtId="0" fontId="18" fillId="0" borderId="25" xfId="57" applyFont="1" applyBorder="1">
      <alignment/>
      <protection/>
    </xf>
    <xf numFmtId="3" fontId="18" fillId="0" borderId="26" xfId="57" applyNumberFormat="1" applyFont="1" applyBorder="1" applyAlignment="1">
      <alignment horizontal="right" vertical="center" wrapText="1"/>
      <protection/>
    </xf>
    <xf numFmtId="3" fontId="18" fillId="0" borderId="27" xfId="57" applyNumberFormat="1" applyFont="1" applyBorder="1" applyAlignment="1">
      <alignment horizontal="right" vertical="center" wrapText="1"/>
      <protection/>
    </xf>
    <xf numFmtId="0" fontId="21" fillId="0" borderId="15" xfId="57" applyFont="1" applyBorder="1">
      <alignment/>
      <protection/>
    </xf>
    <xf numFmtId="0" fontId="21" fillId="0" borderId="25" xfId="57" applyFont="1" applyBorder="1">
      <alignment/>
      <protection/>
    </xf>
    <xf numFmtId="3" fontId="20" fillId="0" borderId="28" xfId="57" applyNumberFormat="1" applyFont="1" applyBorder="1" applyAlignment="1">
      <alignment vertical="center"/>
      <protection/>
    </xf>
    <xf numFmtId="0" fontId="18" fillId="0" borderId="27" xfId="57" applyFont="1" applyBorder="1">
      <alignment/>
      <protection/>
    </xf>
    <xf numFmtId="3" fontId="20" fillId="0" borderId="28" xfId="57" applyNumberFormat="1" applyFont="1" applyBorder="1" applyAlignment="1">
      <alignment horizontal="right" wrapText="1"/>
      <protection/>
    </xf>
    <xf numFmtId="3" fontId="20" fillId="0" borderId="27" xfId="57" applyNumberFormat="1" applyFont="1" applyBorder="1" applyAlignment="1">
      <alignment horizontal="right" wrapText="1"/>
      <protection/>
    </xf>
    <xf numFmtId="3" fontId="18" fillId="0" borderId="27" xfId="57" applyNumberFormat="1" applyFont="1" applyBorder="1">
      <alignment/>
      <protection/>
    </xf>
    <xf numFmtId="0" fontId="21" fillId="0" borderId="18" xfId="57" applyFont="1" applyBorder="1">
      <alignment/>
      <protection/>
    </xf>
    <xf numFmtId="0" fontId="20" fillId="0" borderId="19" xfId="57" applyFont="1" applyBorder="1" applyAlignment="1">
      <alignment wrapText="1"/>
      <protection/>
    </xf>
    <xf numFmtId="3" fontId="20" fillId="0" borderId="19" xfId="57" applyNumberFormat="1" applyFont="1" applyBorder="1" applyAlignment="1">
      <alignment horizontal="right" wrapText="1"/>
      <protection/>
    </xf>
    <xf numFmtId="3" fontId="20" fillId="0" borderId="29" xfId="57" applyNumberFormat="1" applyFont="1" applyBorder="1" applyAlignment="1">
      <alignment horizontal="right" wrapText="1"/>
      <protection/>
    </xf>
    <xf numFmtId="3" fontId="20" fillId="0" borderId="30" xfId="57" applyNumberFormat="1" applyFont="1" applyBorder="1" applyAlignment="1">
      <alignment horizontal="right" wrapText="1"/>
      <protection/>
    </xf>
    <xf numFmtId="0" fontId="18" fillId="0" borderId="31" xfId="57" applyFont="1" applyBorder="1">
      <alignment/>
      <protection/>
    </xf>
    <xf numFmtId="0" fontId="20" fillId="0" borderId="32" xfId="57" applyFont="1" applyBorder="1" applyAlignment="1">
      <alignment horizontal="center" vertical="center" wrapText="1"/>
      <protection/>
    </xf>
    <xf numFmtId="3" fontId="18" fillId="0" borderId="26" xfId="57" applyNumberFormat="1" applyFont="1" applyBorder="1" applyAlignment="1">
      <alignment horizontal="right" vertical="center" wrapText="1"/>
      <protection/>
    </xf>
    <xf numFmtId="3" fontId="18" fillId="0" borderId="27" xfId="57" applyNumberFormat="1" applyFont="1" applyBorder="1" applyAlignment="1">
      <alignment horizontal="right" vertical="center" wrapText="1"/>
      <protection/>
    </xf>
    <xf numFmtId="0" fontId="18" fillId="0" borderId="15" xfId="57" applyFont="1" applyBorder="1">
      <alignment/>
      <protection/>
    </xf>
    <xf numFmtId="0" fontId="18" fillId="0" borderId="25" xfId="57" applyFont="1" applyBorder="1">
      <alignment/>
      <protection/>
    </xf>
    <xf numFmtId="3" fontId="20" fillId="0" borderId="28" xfId="57" applyNumberFormat="1" applyFont="1" applyBorder="1" applyAlignment="1">
      <alignment horizontal="right" vertical="center" wrapText="1"/>
      <protection/>
    </xf>
    <xf numFmtId="0" fontId="21" fillId="0" borderId="15" xfId="57" applyFont="1" applyBorder="1">
      <alignment/>
      <protection/>
    </xf>
    <xf numFmtId="3" fontId="18" fillId="0" borderId="27" xfId="57" applyNumberFormat="1" applyFont="1" applyBorder="1" applyAlignment="1">
      <alignment horizontal="right" wrapText="1"/>
      <protection/>
    </xf>
    <xf numFmtId="0" fontId="21" fillId="0" borderId="25" xfId="57" applyFont="1" applyBorder="1">
      <alignment/>
      <protection/>
    </xf>
    <xf numFmtId="3" fontId="20" fillId="0" borderId="28" xfId="57" applyNumberFormat="1" applyFont="1" applyBorder="1" applyAlignment="1">
      <alignment horizontal="right" wrapText="1"/>
      <protection/>
    </xf>
    <xf numFmtId="3" fontId="20" fillId="0" borderId="27" xfId="57" applyNumberFormat="1" applyFont="1" applyBorder="1" applyAlignment="1">
      <alignment horizontal="right" wrapText="1"/>
      <protection/>
    </xf>
    <xf numFmtId="0" fontId="19" fillId="0" borderId="18" xfId="0" applyFont="1" applyBorder="1" applyAlignment="1">
      <alignment/>
    </xf>
    <xf numFmtId="0" fontId="22" fillId="0" borderId="20" xfId="0" applyFont="1" applyBorder="1" applyAlignment="1">
      <alignment/>
    </xf>
    <xf numFmtId="3" fontId="20" fillId="0" borderId="29" xfId="57" applyNumberFormat="1" applyFont="1" applyBorder="1" applyAlignment="1">
      <alignment horizontal="right" wrapText="1"/>
      <protection/>
    </xf>
    <xf numFmtId="3" fontId="20" fillId="0" borderId="30" xfId="57" applyNumberFormat="1" applyFont="1" applyBorder="1" applyAlignment="1">
      <alignment horizontal="right" wrapText="1"/>
      <protection/>
    </xf>
    <xf numFmtId="0" fontId="22" fillId="0" borderId="31" xfId="0" applyFont="1" applyFill="1" applyBorder="1" applyAlignment="1">
      <alignment vertical="center"/>
    </xf>
    <xf numFmtId="0" fontId="22" fillId="0" borderId="33" xfId="0" applyFont="1" applyFill="1" applyBorder="1" applyAlignment="1">
      <alignment vertical="center"/>
    </xf>
    <xf numFmtId="0" fontId="22" fillId="0" borderId="32" xfId="0" applyFont="1" applyFill="1" applyBorder="1" applyAlignment="1">
      <alignment vertical="center"/>
    </xf>
    <xf numFmtId="3" fontId="18" fillId="0" borderId="34" xfId="57" applyNumberFormat="1" applyFont="1" applyBorder="1">
      <alignment/>
      <protection/>
    </xf>
    <xf numFmtId="3" fontId="18" fillId="0" borderId="0" xfId="57" applyNumberFormat="1" applyFont="1" applyBorder="1">
      <alignment/>
      <protection/>
    </xf>
    <xf numFmtId="3" fontId="21" fillId="0" borderId="34" xfId="57" applyNumberFormat="1" applyFont="1" applyBorder="1">
      <alignment/>
      <protection/>
    </xf>
    <xf numFmtId="0" fontId="20" fillId="0" borderId="35" xfId="57" applyFont="1" applyBorder="1" applyAlignment="1">
      <alignment horizontal="center" vertical="center" wrapText="1"/>
      <protection/>
    </xf>
    <xf numFmtId="0" fontId="20" fillId="0" borderId="16" xfId="0" applyFont="1" applyFill="1" applyBorder="1" applyAlignment="1">
      <alignment horizontal="center"/>
    </xf>
    <xf numFmtId="3" fontId="18" fillId="0" borderId="0" xfId="0" applyNumberFormat="1" applyFont="1" applyFill="1" applyBorder="1" applyAlignment="1">
      <alignment horizontal="right"/>
    </xf>
    <xf numFmtId="3" fontId="20" fillId="0" borderId="36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3" fontId="18" fillId="0" borderId="0" xfId="57" applyNumberFormat="1" applyFont="1">
      <alignment/>
      <protection/>
    </xf>
    <xf numFmtId="3" fontId="18" fillId="0" borderId="37" xfId="57" applyNumberFormat="1" applyFont="1" applyBorder="1">
      <alignment/>
      <protection/>
    </xf>
    <xf numFmtId="0" fontId="20" fillId="0" borderId="38" xfId="57" applyFont="1" applyBorder="1" applyAlignment="1">
      <alignment horizontal="center" vertical="center" wrapText="1"/>
      <protection/>
    </xf>
    <xf numFmtId="0" fontId="20" fillId="0" borderId="36" xfId="0" applyFont="1" applyFill="1" applyBorder="1" applyAlignment="1">
      <alignment horizontal="left"/>
    </xf>
    <xf numFmtId="3" fontId="20" fillId="0" borderId="0" xfId="0" applyNumberFormat="1" applyFont="1" applyFill="1" applyAlignment="1">
      <alignment/>
    </xf>
    <xf numFmtId="0" fontId="43" fillId="24" borderId="0" xfId="0" applyFont="1" applyFill="1" applyBorder="1" applyAlignment="1">
      <alignment horizontal="left"/>
    </xf>
    <xf numFmtId="0" fontId="43" fillId="24" borderId="16" xfId="0" applyFont="1" applyFill="1" applyBorder="1" applyAlignment="1">
      <alignment horizontal="left"/>
    </xf>
    <xf numFmtId="0" fontId="20" fillId="0" borderId="16" xfId="57" applyFont="1" applyBorder="1" applyAlignment="1">
      <alignment wrapText="1"/>
      <protection/>
    </xf>
    <xf numFmtId="3" fontId="21" fillId="0" borderId="16" xfId="57" applyNumberFormat="1" applyFont="1" applyBorder="1">
      <alignment/>
      <protection/>
    </xf>
    <xf numFmtId="3" fontId="18" fillId="0" borderId="16" xfId="57" applyNumberFormat="1" applyFont="1" applyBorder="1">
      <alignment/>
      <protection/>
    </xf>
    <xf numFmtId="3" fontId="18" fillId="0" borderId="16" xfId="57" applyNumberFormat="1" applyBorder="1">
      <alignment/>
      <protection/>
    </xf>
    <xf numFmtId="3" fontId="20" fillId="0" borderId="21" xfId="57" applyNumberFormat="1" applyFont="1" applyBorder="1" applyAlignment="1">
      <alignment horizontal="right" vertical="center" wrapText="1"/>
      <protection/>
    </xf>
    <xf numFmtId="3" fontId="18" fillId="0" borderId="22" xfId="57" applyNumberFormat="1" applyFont="1" applyBorder="1">
      <alignment/>
      <protection/>
    </xf>
    <xf numFmtId="3" fontId="20" fillId="0" borderId="21" xfId="57" applyNumberFormat="1" applyFont="1" applyBorder="1" applyAlignment="1">
      <alignment horizontal="right" wrapText="1"/>
      <protection/>
    </xf>
    <xf numFmtId="0" fontId="18" fillId="0" borderId="34" xfId="57" applyFont="1" applyBorder="1">
      <alignment/>
      <protection/>
    </xf>
    <xf numFmtId="0" fontId="18" fillId="0" borderId="37" xfId="57" applyFont="1" applyBorder="1">
      <alignment/>
      <protection/>
    </xf>
    <xf numFmtId="0" fontId="22" fillId="0" borderId="38" xfId="0" applyFont="1" applyFill="1" applyBorder="1" applyAlignment="1">
      <alignment horizontal="center" vertical="center"/>
    </xf>
    <xf numFmtId="3" fontId="20" fillId="24" borderId="34" xfId="0" applyNumberFormat="1" applyFont="1" applyFill="1" applyBorder="1" applyAlignment="1">
      <alignment horizontal="left"/>
    </xf>
    <xf numFmtId="3" fontId="20" fillId="0" borderId="37" xfId="0" applyNumberFormat="1" applyFont="1" applyFill="1" applyBorder="1" applyAlignment="1">
      <alignment horizontal="center"/>
    </xf>
    <xf numFmtId="3" fontId="18" fillId="0" borderId="37" xfId="0" applyNumberFormat="1" applyFont="1" applyFill="1" applyBorder="1" applyAlignment="1">
      <alignment/>
    </xf>
    <xf numFmtId="3" fontId="20" fillId="24" borderId="37" xfId="0" applyNumberFormat="1" applyFont="1" applyFill="1" applyBorder="1" applyAlignment="1">
      <alignment horizontal="left"/>
    </xf>
    <xf numFmtId="3" fontId="18" fillId="0" borderId="37" xfId="0" applyNumberFormat="1" applyFont="1" applyFill="1" applyBorder="1" applyAlignment="1">
      <alignment horizontal="right"/>
    </xf>
    <xf numFmtId="3" fontId="20" fillId="0" borderId="29" xfId="0" applyNumberFormat="1" applyFont="1" applyFill="1" applyBorder="1" applyAlignment="1">
      <alignment horizontal="right"/>
    </xf>
    <xf numFmtId="3" fontId="20" fillId="0" borderId="37" xfId="0" applyNumberFormat="1" applyFont="1" applyFill="1" applyBorder="1" applyAlignment="1">
      <alignment/>
    </xf>
    <xf numFmtId="3" fontId="20" fillId="24" borderId="34" xfId="0" applyNumberFormat="1" applyFont="1" applyFill="1" applyBorder="1" applyAlignment="1">
      <alignment horizontal="center"/>
    </xf>
    <xf numFmtId="3" fontId="20" fillId="24" borderId="37" xfId="0" applyNumberFormat="1" applyFont="1" applyFill="1" applyBorder="1" applyAlignment="1">
      <alignment horizontal="center"/>
    </xf>
    <xf numFmtId="3" fontId="20" fillId="0" borderId="29" xfId="0" applyNumberFormat="1" applyFont="1" applyFill="1" applyBorder="1" applyAlignment="1">
      <alignment/>
    </xf>
    <xf numFmtId="3" fontId="18" fillId="0" borderId="37" xfId="0" applyNumberFormat="1" applyFont="1" applyFill="1" applyBorder="1" applyAlignment="1">
      <alignment horizontal="left"/>
    </xf>
    <xf numFmtId="0" fontId="18" fillId="0" borderId="0" xfId="0" applyFont="1" applyFill="1" applyAlignment="1">
      <alignment/>
    </xf>
    <xf numFmtId="3" fontId="20" fillId="24" borderId="39" xfId="0" applyNumberFormat="1" applyFont="1" applyFill="1" applyBorder="1" applyAlignment="1">
      <alignment horizontal="right"/>
    </xf>
    <xf numFmtId="3" fontId="19" fillId="0" borderId="37" xfId="0" applyNumberFormat="1" applyFont="1" applyFill="1" applyBorder="1" applyAlignment="1">
      <alignment/>
    </xf>
    <xf numFmtId="3" fontId="22" fillId="24" borderId="37" xfId="0" applyNumberFormat="1" applyFont="1" applyFill="1" applyBorder="1" applyAlignment="1">
      <alignment/>
    </xf>
    <xf numFmtId="3" fontId="19" fillId="0" borderId="37" xfId="0" applyNumberFormat="1" applyFont="1" applyBorder="1" applyAlignment="1">
      <alignment/>
    </xf>
    <xf numFmtId="3" fontId="22" fillId="0" borderId="23" xfId="0" applyNumberFormat="1" applyFont="1" applyBorder="1" applyAlignment="1">
      <alignment/>
    </xf>
    <xf numFmtId="3" fontId="22" fillId="24" borderId="34" xfId="0" applyNumberFormat="1" applyFont="1" applyFill="1" applyBorder="1" applyAlignment="1">
      <alignment/>
    </xf>
    <xf numFmtId="3" fontId="22" fillId="0" borderId="29" xfId="0" applyNumberFormat="1" applyFont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3" fontId="18" fillId="0" borderId="16" xfId="0" applyNumberFormat="1" applyFont="1" applyBorder="1" applyAlignment="1">
      <alignment/>
    </xf>
    <xf numFmtId="0" fontId="19" fillId="0" borderId="40" xfId="0" applyFont="1" applyBorder="1" applyAlignment="1">
      <alignment horizontal="justify"/>
    </xf>
    <xf numFmtId="0" fontId="22" fillId="0" borderId="41" xfId="0" applyFont="1" applyBorder="1" applyAlignment="1">
      <alignment horizontal="justify"/>
    </xf>
    <xf numFmtId="3" fontId="22" fillId="0" borderId="20" xfId="0" applyNumberFormat="1" applyFont="1" applyBorder="1" applyAlignment="1">
      <alignment horizontal="right"/>
    </xf>
    <xf numFmtId="0" fontId="0" fillId="0" borderId="0" xfId="0" applyAlignment="1">
      <alignment horizontal="left"/>
    </xf>
    <xf numFmtId="3" fontId="18" fillId="0" borderId="34" xfId="0" applyNumberFormat="1" applyFont="1" applyBorder="1" applyAlignment="1">
      <alignment/>
    </xf>
    <xf numFmtId="0" fontId="19" fillId="0" borderId="42" xfId="0" applyFont="1" applyBorder="1" applyAlignment="1">
      <alignment horizontal="justify"/>
    </xf>
    <xf numFmtId="3" fontId="20" fillId="24" borderId="43" xfId="0" applyNumberFormat="1" applyFont="1" applyFill="1" applyBorder="1" applyAlignment="1">
      <alignment horizontal="right"/>
    </xf>
    <xf numFmtId="3" fontId="19" fillId="0" borderId="27" xfId="0" applyNumberFormat="1" applyFont="1" applyFill="1" applyBorder="1" applyAlignment="1">
      <alignment/>
    </xf>
    <xf numFmtId="3" fontId="22" fillId="24" borderId="27" xfId="0" applyNumberFormat="1" applyFont="1" applyFill="1" applyBorder="1" applyAlignment="1">
      <alignment/>
    </xf>
    <xf numFmtId="3" fontId="19" fillId="0" borderId="27" xfId="0" applyNumberFormat="1" applyFont="1" applyBorder="1" applyAlignment="1">
      <alignment/>
    </xf>
    <xf numFmtId="0" fontId="18" fillId="0" borderId="27" xfId="0" applyFont="1" applyBorder="1" applyAlignment="1">
      <alignment/>
    </xf>
    <xf numFmtId="3" fontId="22" fillId="0" borderId="28" xfId="0" applyNumberFormat="1" applyFont="1" applyBorder="1" applyAlignment="1">
      <alignment/>
    </xf>
    <xf numFmtId="3" fontId="22" fillId="24" borderId="26" xfId="0" applyNumberFormat="1" applyFont="1" applyFill="1" applyBorder="1" applyAlignment="1">
      <alignment/>
    </xf>
    <xf numFmtId="3" fontId="22" fillId="0" borderId="30" xfId="0" applyNumberFormat="1" applyFont="1" applyBorder="1" applyAlignment="1">
      <alignment/>
    </xf>
    <xf numFmtId="0" fontId="20" fillId="0" borderId="43" xfId="0" applyFont="1" applyFill="1" applyBorder="1" applyAlignment="1">
      <alignment horizontal="center" vertical="center" wrapText="1"/>
    </xf>
    <xf numFmtId="3" fontId="20" fillId="24" borderId="26" xfId="0" applyNumberFormat="1" applyFont="1" applyFill="1" applyBorder="1" applyAlignment="1">
      <alignment horizontal="left"/>
    </xf>
    <xf numFmtId="3" fontId="20" fillId="0" borderId="27" xfId="0" applyNumberFormat="1" applyFont="1" applyFill="1" applyBorder="1" applyAlignment="1">
      <alignment horizontal="center"/>
    </xf>
    <xf numFmtId="3" fontId="18" fillId="0" borderId="27" xfId="0" applyNumberFormat="1" applyFont="1" applyFill="1" applyBorder="1" applyAlignment="1">
      <alignment horizontal="right"/>
    </xf>
    <xf numFmtId="3" fontId="18" fillId="0" borderId="27" xfId="0" applyNumberFormat="1" applyFont="1" applyFill="1" applyBorder="1" applyAlignment="1">
      <alignment horizontal="center"/>
    </xf>
    <xf numFmtId="3" fontId="20" fillId="24" borderId="27" xfId="0" applyNumberFormat="1" applyFont="1" applyFill="1" applyBorder="1" applyAlignment="1">
      <alignment horizontal="left"/>
    </xf>
    <xf numFmtId="3" fontId="18" fillId="0" borderId="27" xfId="0" applyNumberFormat="1" applyFont="1" applyFill="1" applyBorder="1" applyAlignment="1">
      <alignment/>
    </xf>
    <xf numFmtId="3" fontId="18" fillId="0" borderId="17" xfId="0" applyNumberFormat="1" applyFont="1" applyFill="1" applyBorder="1" applyAlignment="1">
      <alignment horizontal="right"/>
    </xf>
    <xf numFmtId="3" fontId="18" fillId="0" borderId="17" xfId="0" applyNumberFormat="1" applyFont="1" applyFill="1" applyBorder="1" applyAlignment="1">
      <alignment horizontal="center"/>
    </xf>
    <xf numFmtId="3" fontId="20" fillId="24" borderId="17" xfId="0" applyNumberFormat="1" applyFont="1" applyFill="1" applyBorder="1" applyAlignment="1">
      <alignment horizontal="left"/>
    </xf>
    <xf numFmtId="3" fontId="20" fillId="0" borderId="17" xfId="0" applyNumberFormat="1" applyFont="1" applyFill="1" applyBorder="1" applyAlignment="1">
      <alignment horizontal="center"/>
    </xf>
    <xf numFmtId="0" fontId="18" fillId="0" borderId="27" xfId="0" applyFont="1" applyFill="1" applyBorder="1" applyAlignment="1">
      <alignment horizontal="center"/>
    </xf>
    <xf numFmtId="3" fontId="20" fillId="0" borderId="30" xfId="0" applyNumberFormat="1" applyFont="1" applyFill="1" applyBorder="1" applyAlignment="1">
      <alignment horizontal="right"/>
    </xf>
    <xf numFmtId="3" fontId="20" fillId="24" borderId="26" xfId="0" applyNumberFormat="1" applyFont="1" applyFill="1" applyBorder="1" applyAlignment="1">
      <alignment horizontal="center"/>
    </xf>
    <xf numFmtId="3" fontId="20" fillId="24" borderId="27" xfId="0" applyNumberFormat="1" applyFont="1" applyFill="1" applyBorder="1" applyAlignment="1">
      <alignment horizontal="center"/>
    </xf>
    <xf numFmtId="3" fontId="20" fillId="0" borderId="30" xfId="0" applyNumberFormat="1" applyFont="1" applyFill="1" applyBorder="1" applyAlignment="1">
      <alignment/>
    </xf>
    <xf numFmtId="3" fontId="33" fillId="0" borderId="27" xfId="0" applyNumberFormat="1" applyFont="1" applyFill="1" applyBorder="1" applyAlignment="1">
      <alignment/>
    </xf>
    <xf numFmtId="3" fontId="20" fillId="0" borderId="27" xfId="0" applyNumberFormat="1" applyFont="1" applyFill="1" applyBorder="1" applyAlignment="1">
      <alignment/>
    </xf>
    <xf numFmtId="3" fontId="18" fillId="0" borderId="27" xfId="0" applyNumberFormat="1" applyFont="1" applyFill="1" applyBorder="1" applyAlignment="1">
      <alignment horizontal="left"/>
    </xf>
    <xf numFmtId="3" fontId="18" fillId="0" borderId="17" xfId="0" applyNumberFormat="1" applyFont="1" applyBorder="1" applyAlignment="1">
      <alignment/>
    </xf>
    <xf numFmtId="3" fontId="22" fillId="0" borderId="44" xfId="0" applyNumberFormat="1" applyFont="1" applyBorder="1" applyAlignment="1">
      <alignment horizontal="right"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right"/>
    </xf>
    <xf numFmtId="0" fontId="20" fillId="0" borderId="0" xfId="0" applyFont="1" applyBorder="1" applyAlignment="1">
      <alignment horizontal="center" vertical="center"/>
    </xf>
    <xf numFmtId="0" fontId="22" fillId="24" borderId="10" xfId="0" applyFont="1" applyFill="1" applyBorder="1" applyAlignment="1">
      <alignment/>
    </xf>
    <xf numFmtId="0" fontId="22" fillId="24" borderId="45" xfId="0" applyFont="1" applyFill="1" applyBorder="1" applyAlignment="1">
      <alignment/>
    </xf>
    <xf numFmtId="0" fontId="22" fillId="24" borderId="46" xfId="0" applyFont="1" applyFill="1" applyBorder="1" applyAlignment="1">
      <alignment horizontal="left"/>
    </xf>
    <xf numFmtId="0" fontId="22" fillId="24" borderId="47" xfId="0" applyFont="1" applyFill="1" applyBorder="1" applyAlignment="1">
      <alignment horizontal="left"/>
    </xf>
    <xf numFmtId="0" fontId="22" fillId="0" borderId="48" xfId="0" applyFont="1" applyBorder="1" applyAlignment="1">
      <alignment horizontal="center" vertical="center"/>
    </xf>
    <xf numFmtId="0" fontId="22" fillId="0" borderId="38" xfId="0" applyFont="1" applyBorder="1" applyAlignment="1">
      <alignment horizontal="center" vertical="center"/>
    </xf>
    <xf numFmtId="0" fontId="22" fillId="0" borderId="42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18" fillId="0" borderId="0" xfId="0" applyFont="1" applyBorder="1" applyAlignment="1">
      <alignment horizontal="right" vertical="center"/>
    </xf>
    <xf numFmtId="0" fontId="20" fillId="0" borderId="39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0" fontId="20" fillId="0" borderId="43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/>
    </xf>
    <xf numFmtId="0" fontId="22" fillId="0" borderId="39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 vertical="center" wrapText="1"/>
    </xf>
    <xf numFmtId="0" fontId="20" fillId="0" borderId="43" xfId="0" applyFont="1" applyFill="1" applyBorder="1" applyAlignment="1">
      <alignment horizontal="center" vertical="center" wrapText="1"/>
    </xf>
    <xf numFmtId="0" fontId="20" fillId="0" borderId="28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/>
    </xf>
    <xf numFmtId="0" fontId="22" fillId="0" borderId="15" xfId="0" applyFont="1" applyFill="1" applyBorder="1" applyAlignment="1">
      <alignment horizontal="center"/>
    </xf>
    <xf numFmtId="0" fontId="22" fillId="0" borderId="16" xfId="0" applyFont="1" applyFill="1" applyBorder="1" applyAlignment="1">
      <alignment horizontal="center"/>
    </xf>
    <xf numFmtId="0" fontId="22" fillId="0" borderId="38" xfId="0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/>
    </xf>
    <xf numFmtId="0" fontId="22" fillId="0" borderId="49" xfId="0" applyFont="1" applyFill="1" applyBorder="1" applyAlignment="1">
      <alignment horizontal="center" vertical="center"/>
    </xf>
    <xf numFmtId="0" fontId="22" fillId="0" borderId="48" xfId="0" applyFont="1" applyFill="1" applyBorder="1" applyAlignment="1">
      <alignment horizontal="center" vertical="center"/>
    </xf>
    <xf numFmtId="0" fontId="22" fillId="0" borderId="50" xfId="0" applyFont="1" applyFill="1" applyBorder="1" applyAlignment="1">
      <alignment horizontal="center" vertical="center"/>
    </xf>
    <xf numFmtId="0" fontId="22" fillId="0" borderId="51" xfId="0" applyFont="1" applyFill="1" applyBorder="1" applyAlignment="1">
      <alignment horizontal="center" vertical="center"/>
    </xf>
    <xf numFmtId="0" fontId="22" fillId="0" borderId="37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 wrapText="1"/>
    </xf>
    <xf numFmtId="0" fontId="18" fillId="0" borderId="0" xfId="0" applyFont="1" applyFill="1" applyBorder="1" applyAlignment="1">
      <alignment horizontal="center"/>
    </xf>
    <xf numFmtId="0" fontId="20" fillId="0" borderId="52" xfId="0" applyFont="1" applyBorder="1" applyAlignment="1">
      <alignment horizontal="center" vertical="center"/>
    </xf>
    <xf numFmtId="0" fontId="20" fillId="0" borderId="40" xfId="0" applyFont="1" applyBorder="1" applyAlignment="1">
      <alignment horizontal="center" vertical="center"/>
    </xf>
    <xf numFmtId="0" fontId="22" fillId="0" borderId="45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0" fillId="0" borderId="53" xfId="0" applyFont="1" applyBorder="1" applyAlignment="1">
      <alignment horizontal="center" vertical="center" wrapText="1"/>
    </xf>
    <xf numFmtId="0" fontId="20" fillId="0" borderId="54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20" fillId="0" borderId="39" xfId="57" applyFont="1" applyBorder="1" applyAlignment="1">
      <alignment horizontal="center" vertical="center" wrapText="1"/>
      <protection/>
    </xf>
    <xf numFmtId="0" fontId="20" fillId="0" borderId="23" xfId="57" applyFont="1" applyBorder="1" applyAlignment="1">
      <alignment horizontal="center" vertical="center" wrapText="1"/>
      <protection/>
    </xf>
    <xf numFmtId="0" fontId="20" fillId="0" borderId="23" xfId="57" applyFont="1" applyBorder="1" applyAlignment="1">
      <alignment horizontal="center" vertical="center" wrapText="1"/>
      <protection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horizontal="left"/>
    </xf>
    <xf numFmtId="0" fontId="20" fillId="0" borderId="0" xfId="57" applyFont="1" applyAlignment="1">
      <alignment horizontal="center"/>
      <protection/>
    </xf>
    <xf numFmtId="0" fontId="20" fillId="0" borderId="0" xfId="57" applyFont="1" applyBorder="1" applyAlignment="1">
      <alignment horizontal="center"/>
      <protection/>
    </xf>
    <xf numFmtId="0" fontId="37" fillId="0" borderId="0" xfId="58" applyFont="1" applyAlignment="1">
      <alignment/>
      <protection/>
    </xf>
    <xf numFmtId="0" fontId="20" fillId="0" borderId="43" xfId="57" applyFont="1" applyBorder="1" applyAlignment="1">
      <alignment horizontal="center" vertical="center" wrapText="1"/>
      <protection/>
    </xf>
    <xf numFmtId="0" fontId="20" fillId="0" borderId="28" xfId="57" applyFont="1" applyBorder="1" applyAlignment="1">
      <alignment horizontal="center" vertical="center" wrapText="1"/>
      <protection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_2010. évi költségvetés mellékletek" xfId="57"/>
    <cellStyle name="Normál_Mkálla ktgvetés 2012.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E67814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19050</xdr:colOff>
      <xdr:row>4</xdr:row>
      <xdr:rowOff>133350</xdr:rowOff>
    </xdr:from>
    <xdr:ext cx="190500" cy="257175"/>
    <xdr:sp>
      <xdr:nvSpPr>
        <xdr:cNvPr id="1" name="Szövegdoboz 2"/>
        <xdr:cNvSpPr txBox="1">
          <a:spLocks noChangeArrowheads="1"/>
        </xdr:cNvSpPr>
      </xdr:nvSpPr>
      <xdr:spPr>
        <a:xfrm>
          <a:off x="7524750" y="20574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514350</xdr:colOff>
      <xdr:row>9</xdr:row>
      <xdr:rowOff>190500</xdr:rowOff>
    </xdr:from>
    <xdr:ext cx="190500" cy="257175"/>
    <xdr:sp>
      <xdr:nvSpPr>
        <xdr:cNvPr id="2" name="Szövegdoboz 3"/>
        <xdr:cNvSpPr txBox="1">
          <a:spLocks noChangeArrowheads="1"/>
        </xdr:cNvSpPr>
      </xdr:nvSpPr>
      <xdr:spPr>
        <a:xfrm>
          <a:off x="8020050" y="35147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view="pageBreakPreview" zoomScale="60" zoomScalePageLayoutView="0" workbookViewId="0" topLeftCell="A1">
      <selection activeCell="A3" sqref="A3:D3"/>
    </sheetView>
  </sheetViews>
  <sheetFormatPr defaultColWidth="9.140625" defaultRowHeight="12.75"/>
  <cols>
    <col min="1" max="1" width="6.28125" style="1" customWidth="1"/>
    <col min="2" max="2" width="62.28125" style="1" bestFit="1" customWidth="1"/>
    <col min="3" max="4" width="19.7109375" style="1" customWidth="1"/>
    <col min="5" max="16384" width="9.140625" style="1" customWidth="1"/>
  </cols>
  <sheetData>
    <row r="1" spans="1:4" ht="15.75">
      <c r="A1" s="323" t="s">
        <v>291</v>
      </c>
      <c r="B1" s="323"/>
      <c r="C1" s="323"/>
      <c r="D1" s="323"/>
    </row>
    <row r="2" spans="1:5" ht="81" customHeight="1">
      <c r="A2" s="333"/>
      <c r="B2" s="333"/>
      <c r="C2" s="333"/>
      <c r="D2" s="68"/>
      <c r="E2" s="68"/>
    </row>
    <row r="3" spans="1:4" ht="30" customHeight="1">
      <c r="A3" s="324" t="s">
        <v>176</v>
      </c>
      <c r="B3" s="324"/>
      <c r="C3" s="324"/>
      <c r="D3" s="324"/>
    </row>
    <row r="4" spans="1:4" ht="30" customHeight="1">
      <c r="A4" s="324" t="s">
        <v>258</v>
      </c>
      <c r="B4" s="324"/>
      <c r="C4" s="324"/>
      <c r="D4" s="324"/>
    </row>
    <row r="5" spans="1:3" ht="30" customHeight="1" thickBot="1">
      <c r="A5" s="69"/>
      <c r="B5" s="69"/>
      <c r="C5" s="69"/>
    </row>
    <row r="6" spans="1:4" s="70" customFormat="1" ht="15.75" customHeight="1">
      <c r="A6" s="329" t="s">
        <v>147</v>
      </c>
      <c r="B6" s="330"/>
      <c r="C6" s="334" t="s">
        <v>209</v>
      </c>
      <c r="D6" s="336" t="s">
        <v>261</v>
      </c>
    </row>
    <row r="7" spans="1:4" ht="34.5" customHeight="1" thickBot="1">
      <c r="A7" s="331"/>
      <c r="B7" s="332"/>
      <c r="C7" s="335"/>
      <c r="D7" s="337"/>
    </row>
    <row r="8" spans="1:4" ht="34.5" customHeight="1">
      <c r="A8" s="325" t="s">
        <v>148</v>
      </c>
      <c r="B8" s="326"/>
      <c r="C8" s="275">
        <f>SUM(C9:C12)</f>
        <v>27338970</v>
      </c>
      <c r="D8" s="293">
        <f>SUM(D9:D12)</f>
        <v>41615266</v>
      </c>
    </row>
    <row r="9" spans="1:4" ht="15.75">
      <c r="A9" s="174" t="s">
        <v>74</v>
      </c>
      <c r="B9" s="106" t="s">
        <v>75</v>
      </c>
      <c r="C9" s="276">
        <f>SUM('3. bevétel jogcím'!G11)</f>
        <v>9588970</v>
      </c>
      <c r="D9" s="294">
        <f>SUM('3. bevétel jogcím'!H11)</f>
        <v>16629266</v>
      </c>
    </row>
    <row r="10" spans="1:4" ht="15.75">
      <c r="A10" s="174" t="s">
        <v>84</v>
      </c>
      <c r="B10" s="106" t="s">
        <v>83</v>
      </c>
      <c r="C10" s="276">
        <f>SUM('3. bevétel jogcím'!G16)</f>
        <v>14215000</v>
      </c>
      <c r="D10" s="294">
        <f>SUM('3. bevétel jogcím'!H16)</f>
        <v>19380000</v>
      </c>
    </row>
    <row r="11" spans="1:4" ht="15.75">
      <c r="A11" s="174" t="s">
        <v>98</v>
      </c>
      <c r="B11" s="106" t="s">
        <v>99</v>
      </c>
      <c r="C11" s="276">
        <f>SUM('3. bevétel jogcím'!G19)</f>
        <v>3535000</v>
      </c>
      <c r="D11" s="294">
        <f>SUM('3. bevétel jogcím'!H19)</f>
        <v>4872000</v>
      </c>
    </row>
    <row r="12" spans="1:4" ht="15.75">
      <c r="A12" s="174" t="s">
        <v>108</v>
      </c>
      <c r="B12" s="106" t="s">
        <v>109</v>
      </c>
      <c r="C12" s="276">
        <f>SUM('3. bevétel jogcím'!G28)</f>
        <v>0</v>
      </c>
      <c r="D12" s="294">
        <f>SUM('3. bevétel jogcím'!H28)</f>
        <v>734000</v>
      </c>
    </row>
    <row r="13" spans="1:4" ht="30" customHeight="1">
      <c r="A13" s="157" t="s">
        <v>149</v>
      </c>
      <c r="B13" s="193"/>
      <c r="C13" s="277">
        <f>SUM(C14:C16)</f>
        <v>0</v>
      </c>
      <c r="D13" s="295">
        <f>SUM(D14:D16)</f>
        <v>1500000</v>
      </c>
    </row>
    <row r="14" spans="1:4" ht="15.75">
      <c r="A14" s="174" t="s">
        <v>159</v>
      </c>
      <c r="B14" s="74" t="s">
        <v>160</v>
      </c>
      <c r="C14" s="276">
        <f>SUM('3. bevétel jogcím'!G14)</f>
        <v>0</v>
      </c>
      <c r="D14" s="294">
        <f>SUM('3. bevétel jogcím'!H14)</f>
        <v>0</v>
      </c>
    </row>
    <row r="15" spans="1:6" ht="15.75" customHeight="1">
      <c r="A15" s="174" t="s">
        <v>104</v>
      </c>
      <c r="B15" s="106" t="s">
        <v>105</v>
      </c>
      <c r="C15" s="278">
        <f>SUM('3. bevétel jogcím'!G26)</f>
        <v>0</v>
      </c>
      <c r="D15" s="296">
        <f>SUM('3. bevétel jogcím'!H26)</f>
        <v>1500000</v>
      </c>
      <c r="F15" s="3"/>
    </row>
    <row r="16" spans="1:4" ht="15.75" customHeight="1">
      <c r="A16" s="174" t="s">
        <v>111</v>
      </c>
      <c r="B16" s="106" t="s">
        <v>161</v>
      </c>
      <c r="C16" s="278">
        <f>SUM('3. bevétel jogcím'!G30)</f>
        <v>0</v>
      </c>
      <c r="D16" s="296">
        <f>SUM('3. bevétel jogcím'!H30)</f>
        <v>0</v>
      </c>
    </row>
    <row r="17" spans="1:4" ht="15.75" customHeight="1">
      <c r="A17" s="175"/>
      <c r="B17" s="106"/>
      <c r="C17" s="278"/>
      <c r="D17" s="297"/>
    </row>
    <row r="18" spans="1:4" ht="15.75" customHeight="1">
      <c r="A18" s="157" t="s">
        <v>114</v>
      </c>
      <c r="B18" s="160"/>
      <c r="C18" s="277">
        <f>SUM(C19)</f>
        <v>6208030</v>
      </c>
      <c r="D18" s="295">
        <f>SUM(D19)</f>
        <v>19505400</v>
      </c>
    </row>
    <row r="19" spans="1:4" ht="15.75" customHeight="1">
      <c r="A19" s="174" t="s">
        <v>113</v>
      </c>
      <c r="B19" s="106" t="s">
        <v>114</v>
      </c>
      <c r="C19" s="278">
        <f>SUM('3. bevétel jogcím'!G32)</f>
        <v>6208030</v>
      </c>
      <c r="D19" s="296">
        <f>SUM('3. bevétel jogcím'!H32)</f>
        <v>19505400</v>
      </c>
    </row>
    <row r="20" spans="1:4" ht="30" customHeight="1">
      <c r="A20" s="176" t="s">
        <v>150</v>
      </c>
      <c r="B20" s="73"/>
      <c r="C20" s="279">
        <f>SUM(C8+C13+C18)</f>
        <v>33547000</v>
      </c>
      <c r="D20" s="298">
        <f>SUM(D8+D13+D18)</f>
        <v>62620666</v>
      </c>
    </row>
    <row r="21" spans="1:4" ht="30" customHeight="1">
      <c r="A21" s="327" t="s">
        <v>151</v>
      </c>
      <c r="B21" s="328"/>
      <c r="C21" s="280">
        <f>SUM(C22:C26)</f>
        <v>30506000</v>
      </c>
      <c r="D21" s="299">
        <f>SUM(D22:D26)</f>
        <v>44557296</v>
      </c>
    </row>
    <row r="22" spans="1:4" ht="15.75">
      <c r="A22" s="174" t="s">
        <v>19</v>
      </c>
      <c r="B22" s="109" t="s">
        <v>152</v>
      </c>
      <c r="C22" s="276">
        <f>SUM('5.kiadás'!G200+'5.kiadás'!G173+'5.kiadás'!G63+'5.kiadás'!G11)</f>
        <v>13096000</v>
      </c>
      <c r="D22" s="294">
        <f>SUM('5.kiadás'!H200+'5.kiadás'!H173+'5.kiadás'!H63+'5.kiadás'!H11)</f>
        <v>17034000</v>
      </c>
    </row>
    <row r="23" spans="1:4" ht="15.75">
      <c r="A23" s="174" t="s">
        <v>26</v>
      </c>
      <c r="B23" s="74" t="s">
        <v>155</v>
      </c>
      <c r="C23" s="276">
        <f>SUM('5.kiadás'!G15+'5.kiadás'!G75+'5.kiadás'!G177+'5.kiadás'!G206)</f>
        <v>2423000</v>
      </c>
      <c r="D23" s="294">
        <f>SUM('5.kiadás'!H15+'5.kiadás'!H75+'5.kiadás'!H177+'5.kiadás'!H206)</f>
        <v>4198000</v>
      </c>
    </row>
    <row r="24" spans="1:4" ht="15.75">
      <c r="A24" s="174" t="s">
        <v>28</v>
      </c>
      <c r="B24" s="106" t="s">
        <v>29</v>
      </c>
      <c r="C24" s="276">
        <f>SUM('5.kiadás'!G179+'5.kiadás'!G158+'5.kiadás'!G132+'5.kiadás'!G114+'5.kiadás'!G106+'5.kiadás'!G96+'5.kiadás'!G88+'5.kiadás'!G77+'5.kiadás'!G48+'5.kiadás'!G17)</f>
        <v>12021000</v>
      </c>
      <c r="D24" s="294">
        <f>SUM('5.kiadás'!H179+'5.kiadás'!H158+'5.kiadás'!H132+'5.kiadás'!H114+'5.kiadás'!H106+'5.kiadás'!H96+'5.kiadás'!H88+'5.kiadás'!H77+'5.kiadás'!H48+'5.kiadás'!H17)</f>
        <v>14430694</v>
      </c>
    </row>
    <row r="25" spans="1:4" ht="15.75">
      <c r="A25" s="174" t="s">
        <v>54</v>
      </c>
      <c r="B25" s="109" t="s">
        <v>156</v>
      </c>
      <c r="C25" s="276">
        <f>SUM('5.kiadás'!G142+'5.kiadás'!G149)</f>
        <v>635000</v>
      </c>
      <c r="D25" s="294">
        <f>SUM('5.kiadás'!H142+'5.kiadás'!H149)</f>
        <v>635000</v>
      </c>
    </row>
    <row r="26" spans="1:4" ht="15.75">
      <c r="A26" s="174" t="s">
        <v>60</v>
      </c>
      <c r="B26" s="109" t="s">
        <v>61</v>
      </c>
      <c r="C26" s="276">
        <f>SUM('5.kiadás'!G215+'5.kiadás'!G210+'5.kiadás'!G154+'5.kiadás'!G144+'5.kiadás'!G127+'5.kiadás'!G122+'5.kiadás'!G32)</f>
        <v>2331000</v>
      </c>
      <c r="D26" s="294">
        <f>SUM('5.kiadás'!H215+'5.kiadás'!H210+'5.kiadás'!H154+'5.kiadás'!H144+'5.kiadás'!H127+'5.kiadás'!H122+'5.kiadás'!H32+'5.kiadás'!H56)</f>
        <v>8259602</v>
      </c>
    </row>
    <row r="27" spans="1:4" ht="30" customHeight="1">
      <c r="A27" s="194" t="s">
        <v>153</v>
      </c>
      <c r="B27" s="195"/>
      <c r="C27" s="277">
        <f>SUM(C28:C30)</f>
        <v>1541000</v>
      </c>
      <c r="D27" s="295">
        <f>SUM(D28:D30)</f>
        <v>1541000</v>
      </c>
    </row>
    <row r="28" spans="1:4" ht="15.75">
      <c r="A28" s="177" t="s">
        <v>67</v>
      </c>
      <c r="B28" s="109" t="s">
        <v>68</v>
      </c>
      <c r="C28" s="278">
        <f>SUM('5.kiadás'!G42)</f>
        <v>1000000</v>
      </c>
      <c r="D28" s="296">
        <f>SUM('5.kiadás'!H42)</f>
        <v>1000000</v>
      </c>
    </row>
    <row r="29" spans="1:4" ht="15.75">
      <c r="A29" s="177" t="s">
        <v>70</v>
      </c>
      <c r="B29" s="109" t="s">
        <v>71</v>
      </c>
      <c r="C29" s="278">
        <f>SUM('5.kiadás'!G194)</f>
        <v>541000</v>
      </c>
      <c r="D29" s="296">
        <f>SUM('5.kiadás'!H194)</f>
        <v>541000</v>
      </c>
    </row>
    <row r="30" spans="1:6" ht="15.75">
      <c r="A30" s="174" t="s">
        <v>73</v>
      </c>
      <c r="B30" s="74" t="s">
        <v>72</v>
      </c>
      <c r="C30" s="278">
        <v>0</v>
      </c>
      <c r="D30" s="296">
        <v>0</v>
      </c>
      <c r="F30" s="3"/>
    </row>
    <row r="31" spans="1:4" ht="15.75">
      <c r="A31" s="174"/>
      <c r="B31" s="74"/>
      <c r="C31" s="278"/>
      <c r="D31" s="297"/>
    </row>
    <row r="32" spans="1:4" ht="15.75">
      <c r="A32" s="157" t="s">
        <v>157</v>
      </c>
      <c r="B32" s="196"/>
      <c r="C32" s="277">
        <f>SUM(C33)</f>
        <v>1500000</v>
      </c>
      <c r="D32" s="295">
        <f>SUM(D33)</f>
        <v>16522370</v>
      </c>
    </row>
    <row r="33" spans="1:4" ht="15.75">
      <c r="A33" s="174" t="s">
        <v>158</v>
      </c>
      <c r="B33" s="74" t="s">
        <v>157</v>
      </c>
      <c r="C33" s="278">
        <f>SUM('5.kiadás'!G59+'5.kiadás'!G220)</f>
        <v>1500000</v>
      </c>
      <c r="D33" s="296">
        <f>SUM('5.kiadás'!H59+'5.kiadás'!H220)</f>
        <v>16522370</v>
      </c>
    </row>
    <row r="34" spans="1:4" ht="30" customHeight="1" thickBot="1">
      <c r="A34" s="178" t="s">
        <v>154</v>
      </c>
      <c r="B34" s="179"/>
      <c r="C34" s="281">
        <f>SUM(C21+C27+C32)</f>
        <v>33547000</v>
      </c>
      <c r="D34" s="300">
        <f>SUM(D21+D27+D32)</f>
        <v>62620666</v>
      </c>
    </row>
    <row r="35" ht="30" customHeight="1"/>
  </sheetData>
  <sheetProtection/>
  <mergeCells count="9">
    <mergeCell ref="A1:D1"/>
    <mergeCell ref="A3:D3"/>
    <mergeCell ref="A4:D4"/>
    <mergeCell ref="A8:B8"/>
    <mergeCell ref="A21:B21"/>
    <mergeCell ref="A6:B7"/>
    <mergeCell ref="A2:C2"/>
    <mergeCell ref="C6:C7"/>
    <mergeCell ref="D6:D7"/>
  </mergeCells>
  <printOptions gridLines="1" headings="1"/>
  <pageMargins left="0.7480314960629921" right="0.7480314960629921" top="0.984251968503937" bottom="0.984251968503937" header="0.5118110236220472" footer="0.5118110236220472"/>
  <pageSetup cellComments="asDisplayed" horizontalDpi="600" verticalDpi="600" orientation="portrait" paperSize="9" scale="5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10"/>
  <sheetViews>
    <sheetView view="pageBreakPreview" zoomScale="60" zoomScalePageLayoutView="0" workbookViewId="0" topLeftCell="A1">
      <selection activeCell="J3" sqref="J3"/>
    </sheetView>
  </sheetViews>
  <sheetFormatPr defaultColWidth="9.140625" defaultRowHeight="12.75"/>
  <cols>
    <col min="1" max="1" width="4.00390625" style="2" customWidth="1"/>
    <col min="2" max="2" width="4.421875" style="2" customWidth="1"/>
    <col min="3" max="3" width="6.421875" style="2" customWidth="1"/>
    <col min="4" max="4" width="2.57421875" style="2" customWidth="1"/>
    <col min="5" max="5" width="65.8515625" style="2" customWidth="1"/>
    <col min="6" max="6" width="23.00390625" style="2" customWidth="1"/>
    <col min="7" max="8" width="19.7109375" style="2" customWidth="1"/>
    <col min="9" max="9" width="9.140625" style="61" customWidth="1"/>
    <col min="10" max="10" width="9.140625" style="2" customWidth="1"/>
    <col min="11" max="11" width="11.28125" style="2" bestFit="1" customWidth="1"/>
    <col min="12" max="16384" width="9.140625" style="2" customWidth="1"/>
  </cols>
  <sheetData>
    <row r="1" spans="5:8" ht="15.75">
      <c r="E1" s="323" t="s">
        <v>292</v>
      </c>
      <c r="F1" s="323"/>
      <c r="G1" s="323"/>
      <c r="H1" s="323"/>
    </row>
    <row r="2" spans="5:9" ht="39.75" customHeight="1">
      <c r="E2" s="120"/>
      <c r="F2" s="120"/>
      <c r="G2" s="120"/>
      <c r="H2" s="22"/>
      <c r="I2" s="2"/>
    </row>
    <row r="3" spans="1:9" ht="15.75">
      <c r="A3" s="338" t="s">
        <v>176</v>
      </c>
      <c r="B3" s="338"/>
      <c r="C3" s="338"/>
      <c r="D3" s="338"/>
      <c r="E3" s="338"/>
      <c r="F3" s="338"/>
      <c r="G3" s="338"/>
      <c r="H3" s="338"/>
      <c r="I3" s="2"/>
    </row>
    <row r="4" spans="1:9" ht="15.75">
      <c r="A4" s="338" t="s">
        <v>249</v>
      </c>
      <c r="B4" s="338"/>
      <c r="C4" s="338"/>
      <c r="D4" s="338"/>
      <c r="E4" s="338"/>
      <c r="F4" s="338"/>
      <c r="G4" s="338"/>
      <c r="H4" s="338"/>
      <c r="I4" s="2"/>
    </row>
    <row r="5" spans="1:9" ht="15.75">
      <c r="A5" s="338" t="s">
        <v>9</v>
      </c>
      <c r="B5" s="338"/>
      <c r="C5" s="338"/>
      <c r="D5" s="338"/>
      <c r="E5" s="338"/>
      <c r="F5" s="338"/>
      <c r="G5" s="338"/>
      <c r="H5" s="338"/>
      <c r="I5" s="2"/>
    </row>
    <row r="6" spans="5:9" ht="22.5" customHeight="1" thickBot="1">
      <c r="E6" s="10"/>
      <c r="F6" s="16"/>
      <c r="G6" s="16"/>
      <c r="H6" s="22"/>
      <c r="I6" s="2"/>
    </row>
    <row r="7" spans="1:9" ht="30" customHeight="1">
      <c r="A7" s="41" t="s">
        <v>17</v>
      </c>
      <c r="B7" s="42"/>
      <c r="C7" s="42"/>
      <c r="D7" s="42"/>
      <c r="E7" s="42"/>
      <c r="F7" s="42"/>
      <c r="G7" s="339" t="s">
        <v>209</v>
      </c>
      <c r="H7" s="341" t="s">
        <v>261</v>
      </c>
      <c r="I7" s="2"/>
    </row>
    <row r="8" spans="1:8" s="22" customFormat="1" ht="22.5" customHeight="1">
      <c r="A8" s="198"/>
      <c r="B8" s="156"/>
      <c r="C8" s="156"/>
      <c r="D8" s="156"/>
      <c r="E8" s="156"/>
      <c r="F8" s="154"/>
      <c r="G8" s="340"/>
      <c r="H8" s="342"/>
    </row>
    <row r="9" spans="1:11" ht="15.75">
      <c r="A9" s="162" t="s">
        <v>18</v>
      </c>
      <c r="B9" s="190"/>
      <c r="C9" s="190"/>
      <c r="D9" s="190"/>
      <c r="E9" s="190"/>
      <c r="F9" s="191"/>
      <c r="G9" s="263">
        <f>SUM(G10)</f>
        <v>5000</v>
      </c>
      <c r="H9" s="302">
        <f>SUM(H10)</f>
        <v>40000</v>
      </c>
      <c r="K9" s="81"/>
    </row>
    <row r="10" spans="1:11" ht="15.75">
      <c r="A10" s="136" t="s">
        <v>98</v>
      </c>
      <c r="B10" s="30"/>
      <c r="C10" s="30" t="s">
        <v>99</v>
      </c>
      <c r="D10" s="30"/>
      <c r="E10" s="30"/>
      <c r="F10" s="155"/>
      <c r="G10" s="264">
        <f>SUM(G13+G11+G14)</f>
        <v>5000</v>
      </c>
      <c r="H10" s="303">
        <f>SUM(H13+H11+H14)</f>
        <v>40000</v>
      </c>
      <c r="K10" s="81"/>
    </row>
    <row r="11" spans="1:11" ht="15.75">
      <c r="A11" s="136"/>
      <c r="B11" s="30"/>
      <c r="C11" s="22" t="s">
        <v>195</v>
      </c>
      <c r="D11" s="22" t="s">
        <v>196</v>
      </c>
      <c r="E11" s="30"/>
      <c r="F11" s="155"/>
      <c r="G11" s="267">
        <f>SUM(G12)</f>
        <v>0</v>
      </c>
      <c r="H11" s="304">
        <f>SUM(H12)</f>
        <v>30000</v>
      </c>
      <c r="K11" s="81"/>
    </row>
    <row r="12" spans="1:11" ht="15.75">
      <c r="A12" s="136"/>
      <c r="B12" s="30"/>
      <c r="C12" s="22"/>
      <c r="D12" s="22"/>
      <c r="E12" s="22" t="s">
        <v>274</v>
      </c>
      <c r="F12" s="155"/>
      <c r="G12" s="267">
        <v>0</v>
      </c>
      <c r="H12" s="304">
        <v>30000</v>
      </c>
      <c r="K12" s="81"/>
    </row>
    <row r="13" spans="1:11" ht="15.75">
      <c r="A13" s="140"/>
      <c r="B13" s="22"/>
      <c r="C13" s="22" t="s">
        <v>102</v>
      </c>
      <c r="D13" s="22" t="s">
        <v>14</v>
      </c>
      <c r="E13" s="22"/>
      <c r="F13" s="145"/>
      <c r="G13" s="265">
        <v>5000</v>
      </c>
      <c r="H13" s="304">
        <v>5000</v>
      </c>
      <c r="I13" s="62"/>
      <c r="K13" s="250"/>
    </row>
    <row r="14" spans="1:11" ht="15.75">
      <c r="A14" s="140"/>
      <c r="B14" s="22"/>
      <c r="C14" s="22" t="s">
        <v>275</v>
      </c>
      <c r="D14" s="22" t="s">
        <v>276</v>
      </c>
      <c r="E14" s="22"/>
      <c r="F14" s="145"/>
      <c r="G14" s="265">
        <v>0</v>
      </c>
      <c r="H14" s="304">
        <v>5000</v>
      </c>
      <c r="I14" s="9"/>
      <c r="K14" s="81"/>
    </row>
    <row r="15" spans="1:11" ht="15.75">
      <c r="A15" s="134"/>
      <c r="B15" s="143"/>
      <c r="C15" s="143"/>
      <c r="D15" s="143"/>
      <c r="E15" s="143"/>
      <c r="F15" s="144"/>
      <c r="G15" s="265"/>
      <c r="H15" s="305"/>
      <c r="I15" s="62"/>
      <c r="K15" s="81"/>
    </row>
    <row r="16" spans="1:11" ht="15.75">
      <c r="A16" s="162" t="s">
        <v>145</v>
      </c>
      <c r="B16" s="190"/>
      <c r="C16" s="190"/>
      <c r="D16" s="190"/>
      <c r="E16" s="190"/>
      <c r="F16" s="191"/>
      <c r="G16" s="266">
        <f aca="true" t="shared" si="0" ref="G16:H19">SUM(G17)</f>
        <v>4808030</v>
      </c>
      <c r="H16" s="306">
        <f t="shared" si="0"/>
        <v>4808030</v>
      </c>
      <c r="I16" s="62"/>
      <c r="K16" s="250"/>
    </row>
    <row r="17" spans="1:11" ht="15.75">
      <c r="A17" s="136" t="s">
        <v>113</v>
      </c>
      <c r="B17" s="30"/>
      <c r="C17" s="30" t="s">
        <v>114</v>
      </c>
      <c r="D17" s="30"/>
      <c r="E17" s="30"/>
      <c r="F17" s="155"/>
      <c r="G17" s="264">
        <f t="shared" si="0"/>
        <v>4808030</v>
      </c>
      <c r="H17" s="303">
        <f t="shared" si="0"/>
        <v>4808030</v>
      </c>
      <c r="I17" s="9"/>
      <c r="K17" s="81"/>
    </row>
    <row r="18" spans="1:11" ht="15.75">
      <c r="A18" s="140"/>
      <c r="B18" s="22" t="s">
        <v>115</v>
      </c>
      <c r="C18" s="22"/>
      <c r="D18" s="22" t="s">
        <v>116</v>
      </c>
      <c r="E18" s="22"/>
      <c r="F18" s="145"/>
      <c r="G18" s="267">
        <f t="shared" si="0"/>
        <v>4808030</v>
      </c>
      <c r="H18" s="304">
        <f t="shared" si="0"/>
        <v>4808030</v>
      </c>
      <c r="I18" s="62"/>
      <c r="K18" s="81"/>
    </row>
    <row r="19" spans="1:11" ht="15.75">
      <c r="A19" s="140"/>
      <c r="B19" s="22"/>
      <c r="C19" s="22" t="s">
        <v>117</v>
      </c>
      <c r="D19" s="22" t="s">
        <v>118</v>
      </c>
      <c r="E19" s="22"/>
      <c r="F19" s="145"/>
      <c r="G19" s="265">
        <f t="shared" si="0"/>
        <v>4808030</v>
      </c>
      <c r="H19" s="307">
        <f t="shared" si="0"/>
        <v>4808030</v>
      </c>
      <c r="I19" s="34"/>
      <c r="K19" s="81"/>
    </row>
    <row r="20" spans="1:11" ht="15.75">
      <c r="A20" s="140"/>
      <c r="B20" s="22"/>
      <c r="C20" s="22" t="s">
        <v>119</v>
      </c>
      <c r="D20" s="22"/>
      <c r="E20" s="22" t="s">
        <v>120</v>
      </c>
      <c r="F20" s="145"/>
      <c r="G20" s="265">
        <v>4808030</v>
      </c>
      <c r="H20" s="304">
        <v>4808030</v>
      </c>
      <c r="I20" s="62"/>
      <c r="K20" s="81"/>
    </row>
    <row r="21" spans="1:11" ht="15.75">
      <c r="A21" s="134"/>
      <c r="B21" s="143"/>
      <c r="C21" s="143"/>
      <c r="D21" s="143"/>
      <c r="E21" s="143"/>
      <c r="F21" s="144"/>
      <c r="G21" s="265"/>
      <c r="H21" s="305"/>
      <c r="I21" s="62"/>
      <c r="K21" s="81"/>
    </row>
    <row r="22" spans="1:11" ht="15.75">
      <c r="A22" s="162" t="s">
        <v>241</v>
      </c>
      <c r="B22" s="190"/>
      <c r="C22" s="190"/>
      <c r="D22" s="190"/>
      <c r="E22" s="190"/>
      <c r="F22" s="191"/>
      <c r="G22" s="266">
        <f>SUM(G23)</f>
        <v>14215000</v>
      </c>
      <c r="H22" s="306">
        <f>SUM(H23)</f>
        <v>19380000</v>
      </c>
      <c r="I22" s="62"/>
      <c r="K22" s="81"/>
    </row>
    <row r="23" spans="1:11" ht="15.75">
      <c r="A23" s="136" t="s">
        <v>84</v>
      </c>
      <c r="B23" s="30"/>
      <c r="C23" s="30" t="s">
        <v>83</v>
      </c>
      <c r="D23" s="30"/>
      <c r="E23" s="30"/>
      <c r="F23" s="155"/>
      <c r="G23" s="264">
        <f>SUM(G24+G27)</f>
        <v>14215000</v>
      </c>
      <c r="H23" s="303">
        <f>SUM(H24+H27)</f>
        <v>19380000</v>
      </c>
      <c r="I23" s="62"/>
      <c r="K23" s="250"/>
    </row>
    <row r="24" spans="1:11" ht="15.75">
      <c r="A24" s="140"/>
      <c r="B24" s="22" t="s">
        <v>85</v>
      </c>
      <c r="C24" s="22"/>
      <c r="D24" s="22" t="s">
        <v>86</v>
      </c>
      <c r="E24" s="22"/>
      <c r="F24" s="145"/>
      <c r="G24" s="267">
        <f>SUM(G25:G26)</f>
        <v>10300000</v>
      </c>
      <c r="H24" s="304">
        <f>SUM(H25:H26)</f>
        <v>14550000</v>
      </c>
      <c r="I24" s="9"/>
      <c r="K24" s="81"/>
    </row>
    <row r="25" spans="1:11" ht="15.75">
      <c r="A25" s="140"/>
      <c r="B25" s="22"/>
      <c r="C25" s="22"/>
      <c r="D25" s="22"/>
      <c r="E25" s="22" t="s">
        <v>0</v>
      </c>
      <c r="F25" s="145"/>
      <c r="G25" s="265">
        <v>7300000</v>
      </c>
      <c r="H25" s="304">
        <v>9100000</v>
      </c>
      <c r="I25" s="62"/>
      <c r="K25" s="250"/>
    </row>
    <row r="26" spans="1:11" ht="15.75">
      <c r="A26" s="136"/>
      <c r="B26" s="30"/>
      <c r="C26" s="30"/>
      <c r="D26" s="30"/>
      <c r="E26" s="22" t="s">
        <v>10</v>
      </c>
      <c r="F26" s="145"/>
      <c r="G26" s="265">
        <v>3000000</v>
      </c>
      <c r="H26" s="304">
        <v>5450000</v>
      </c>
      <c r="I26" s="9"/>
      <c r="K26" s="81"/>
    </row>
    <row r="27" spans="1:11" ht="15.75">
      <c r="A27" s="136"/>
      <c r="B27" s="22" t="s">
        <v>87</v>
      </c>
      <c r="C27" s="22"/>
      <c r="D27" s="22" t="s">
        <v>88</v>
      </c>
      <c r="E27" s="22"/>
      <c r="F27" s="145"/>
      <c r="G27" s="267">
        <f>SUM(G28+G30+G32)</f>
        <v>3915000</v>
      </c>
      <c r="H27" s="304">
        <f>SUM(H28+H30+H32)</f>
        <v>4830000</v>
      </c>
      <c r="I27" s="62"/>
      <c r="K27" s="250"/>
    </row>
    <row r="28" spans="1:11" ht="15.75">
      <c r="A28" s="136"/>
      <c r="B28" s="22"/>
      <c r="C28" s="22" t="s">
        <v>95</v>
      </c>
      <c r="D28" s="22" t="s">
        <v>96</v>
      </c>
      <c r="E28" s="22"/>
      <c r="F28" s="145"/>
      <c r="G28" s="267">
        <f>SUM(G29)</f>
        <v>2785000</v>
      </c>
      <c r="H28" s="304">
        <f>SUM(H29)</f>
        <v>3518000</v>
      </c>
      <c r="I28" s="9"/>
      <c r="K28" s="81"/>
    </row>
    <row r="29" spans="1:11" ht="15.75">
      <c r="A29" s="136"/>
      <c r="B29" s="22"/>
      <c r="C29" s="22"/>
      <c r="D29" s="22"/>
      <c r="E29" s="22" t="s">
        <v>1</v>
      </c>
      <c r="F29" s="145"/>
      <c r="G29" s="265">
        <v>2785000</v>
      </c>
      <c r="H29" s="304">
        <v>3518000</v>
      </c>
      <c r="I29" s="62"/>
      <c r="K29" s="81"/>
    </row>
    <row r="30" spans="1:11" ht="15.75">
      <c r="A30" s="136"/>
      <c r="B30" s="22"/>
      <c r="C30" s="22" t="s">
        <v>89</v>
      </c>
      <c r="D30" s="22" t="s">
        <v>90</v>
      </c>
      <c r="E30" s="22"/>
      <c r="F30" s="145"/>
      <c r="G30" s="265">
        <f>SUM(G31)</f>
        <v>530000</v>
      </c>
      <c r="H30" s="307">
        <f>SUM(H31)</f>
        <v>700000</v>
      </c>
      <c r="I30" s="62"/>
      <c r="K30" s="81"/>
    </row>
    <row r="31" spans="1:11" ht="15.75">
      <c r="A31" s="136"/>
      <c r="B31" s="22"/>
      <c r="C31" s="22"/>
      <c r="D31" s="22"/>
      <c r="E31" s="22" t="s">
        <v>91</v>
      </c>
      <c r="F31" s="145"/>
      <c r="G31" s="265">
        <v>530000</v>
      </c>
      <c r="H31" s="304">
        <v>700000</v>
      </c>
      <c r="I31" s="62"/>
      <c r="K31" s="250"/>
    </row>
    <row r="32" spans="1:11" ht="15.75">
      <c r="A32" s="136"/>
      <c r="B32" s="22"/>
      <c r="C32" s="22" t="s">
        <v>92</v>
      </c>
      <c r="D32" s="22" t="s">
        <v>93</v>
      </c>
      <c r="E32" s="22"/>
      <c r="F32" s="145"/>
      <c r="G32" s="265">
        <f>SUM(G33:G35)</f>
        <v>600000</v>
      </c>
      <c r="H32" s="307">
        <f>SUM(H33:H35)</f>
        <v>612000</v>
      </c>
      <c r="K32" s="250"/>
    </row>
    <row r="33" spans="1:8" ht="15.75">
      <c r="A33" s="136"/>
      <c r="B33" s="22"/>
      <c r="C33" s="22"/>
      <c r="D33" s="22"/>
      <c r="E33" s="22" t="s">
        <v>97</v>
      </c>
      <c r="F33" s="145"/>
      <c r="G33" s="265">
        <v>500000</v>
      </c>
      <c r="H33" s="304">
        <v>500000</v>
      </c>
    </row>
    <row r="34" spans="1:8" ht="15.75">
      <c r="A34" s="140"/>
      <c r="B34" s="22"/>
      <c r="C34" s="22"/>
      <c r="D34" s="22"/>
      <c r="E34" s="22" t="s">
        <v>94</v>
      </c>
      <c r="F34" s="145"/>
      <c r="G34" s="265">
        <v>100000</v>
      </c>
      <c r="H34" s="304">
        <v>100000</v>
      </c>
    </row>
    <row r="35" spans="1:8" ht="15.75">
      <c r="A35" s="140"/>
      <c r="B35" s="22"/>
      <c r="C35" s="22"/>
      <c r="D35" s="22"/>
      <c r="E35" s="22" t="s">
        <v>280</v>
      </c>
      <c r="F35" s="145"/>
      <c r="G35" s="265">
        <v>0</v>
      </c>
      <c r="H35" s="304">
        <v>12000</v>
      </c>
    </row>
    <row r="36" spans="1:8" ht="15.75">
      <c r="A36" s="134"/>
      <c r="B36" s="143"/>
      <c r="C36" s="143"/>
      <c r="D36" s="143"/>
      <c r="E36" s="143"/>
      <c r="F36" s="144"/>
      <c r="G36" s="265"/>
      <c r="H36" s="305"/>
    </row>
    <row r="37" spans="1:8" ht="15.75">
      <c r="A37" s="162" t="s">
        <v>214</v>
      </c>
      <c r="B37" s="163"/>
      <c r="C37" s="163"/>
      <c r="D37" s="163"/>
      <c r="E37" s="163"/>
      <c r="F37" s="164"/>
      <c r="G37" s="266">
        <f>SUM(G38)</f>
        <v>2490000</v>
      </c>
      <c r="H37" s="306">
        <f>SUM(H38)</f>
        <v>3289000</v>
      </c>
    </row>
    <row r="38" spans="1:9" ht="15.75">
      <c r="A38" s="136" t="s">
        <v>98</v>
      </c>
      <c r="B38" s="30"/>
      <c r="C38" s="30" t="s">
        <v>99</v>
      </c>
      <c r="D38" s="30"/>
      <c r="E38" s="30"/>
      <c r="F38" s="155"/>
      <c r="G38" s="264">
        <f>SUM(G40+G42+G39)</f>
        <v>2490000</v>
      </c>
      <c r="H38" s="303">
        <f>SUM(H40+H42+H39)</f>
        <v>3289000</v>
      </c>
      <c r="I38" s="2"/>
    </row>
    <row r="39" spans="1:8" ht="15.75">
      <c r="A39" s="136"/>
      <c r="B39" s="30"/>
      <c r="C39" s="22" t="s">
        <v>277</v>
      </c>
      <c r="D39" s="22" t="s">
        <v>278</v>
      </c>
      <c r="E39" s="22"/>
      <c r="F39" s="145"/>
      <c r="G39" s="267">
        <v>0</v>
      </c>
      <c r="H39" s="304">
        <v>910000</v>
      </c>
    </row>
    <row r="40" spans="1:8" ht="15.75">
      <c r="A40" s="136"/>
      <c r="B40" s="30"/>
      <c r="C40" s="22" t="s">
        <v>195</v>
      </c>
      <c r="D40" s="22" t="s">
        <v>196</v>
      </c>
      <c r="E40" s="22"/>
      <c r="F40" s="145"/>
      <c r="G40" s="265">
        <f>SUM(G41:G41)</f>
        <v>2080000</v>
      </c>
      <c r="H40" s="129">
        <f>SUM(H41:H41)</f>
        <v>2189000</v>
      </c>
    </row>
    <row r="41" spans="1:8" ht="15.75">
      <c r="A41" s="136"/>
      <c r="B41" s="30"/>
      <c r="C41" s="22"/>
      <c r="D41" s="22"/>
      <c r="E41" s="22" t="s">
        <v>103</v>
      </c>
      <c r="F41" s="145"/>
      <c r="G41" s="265">
        <v>2080000</v>
      </c>
      <c r="H41" s="308">
        <v>2189000</v>
      </c>
    </row>
    <row r="42" spans="1:8" ht="15.75">
      <c r="A42" s="136"/>
      <c r="B42" s="30"/>
      <c r="C42" s="22" t="s">
        <v>181</v>
      </c>
      <c r="D42" s="22" t="s">
        <v>183</v>
      </c>
      <c r="E42" s="22"/>
      <c r="F42" s="155"/>
      <c r="G42" s="265">
        <v>410000</v>
      </c>
      <c r="H42" s="308">
        <v>190000</v>
      </c>
    </row>
    <row r="43" spans="1:8" ht="15.75">
      <c r="A43" s="134"/>
      <c r="B43" s="143"/>
      <c r="C43" s="143"/>
      <c r="D43" s="143"/>
      <c r="E43" s="143"/>
      <c r="F43" s="144"/>
      <c r="G43" s="265"/>
      <c r="H43" s="309"/>
    </row>
    <row r="44" spans="1:8" ht="15.75">
      <c r="A44" s="162" t="s">
        <v>190</v>
      </c>
      <c r="B44" s="190"/>
      <c r="C44" s="190"/>
      <c r="D44" s="190"/>
      <c r="E44" s="190"/>
      <c r="F44" s="191"/>
      <c r="G44" s="266">
        <f>SUM(G45+G69)</f>
        <v>8836970</v>
      </c>
      <c r="H44" s="310">
        <f>SUM(H45+H69)</f>
        <v>16447266</v>
      </c>
    </row>
    <row r="45" spans="1:8" ht="15.75">
      <c r="A45" s="136" t="s">
        <v>74</v>
      </c>
      <c r="B45" s="30"/>
      <c r="C45" s="30" t="s">
        <v>75</v>
      </c>
      <c r="D45" s="30"/>
      <c r="E45" s="22"/>
      <c r="F45" s="145"/>
      <c r="G45" s="264">
        <f>SUM(G46+G66)</f>
        <v>7436970</v>
      </c>
      <c r="H45" s="311">
        <f>SUM(H46+H66+H67)</f>
        <v>15047266</v>
      </c>
    </row>
    <row r="46" spans="1:9" ht="22.5" customHeight="1">
      <c r="A46" s="140"/>
      <c r="B46" s="22" t="s">
        <v>76</v>
      </c>
      <c r="C46" s="22"/>
      <c r="D46" s="22" t="s">
        <v>77</v>
      </c>
      <c r="E46" s="22"/>
      <c r="F46" s="145"/>
      <c r="G46" s="267">
        <f>SUM(G47+G57+G59)</f>
        <v>7406970</v>
      </c>
      <c r="H46" s="308">
        <f>SUM(H47+H57+H59)</f>
        <v>13882966</v>
      </c>
      <c r="I46" s="43"/>
    </row>
    <row r="47" spans="1:11" ht="15.75">
      <c r="A47" s="136"/>
      <c r="B47" s="30"/>
      <c r="C47" s="22" t="s">
        <v>78</v>
      </c>
      <c r="D47" s="22" t="s">
        <v>79</v>
      </c>
      <c r="E47" s="22"/>
      <c r="F47" s="145"/>
      <c r="G47" s="265">
        <f>SUM(G48+G53+G54+G55+G56)</f>
        <v>5461362</v>
      </c>
      <c r="H47" s="307">
        <f>SUM(H48+H53+H54+H55+H56)</f>
        <v>5477362</v>
      </c>
      <c r="I47" s="24"/>
      <c r="K47" s="22"/>
    </row>
    <row r="48" spans="1:11" s="9" customFormat="1" ht="15.75">
      <c r="A48" s="136"/>
      <c r="B48" s="30"/>
      <c r="C48" s="22"/>
      <c r="D48" s="22"/>
      <c r="E48" s="22" t="s">
        <v>133</v>
      </c>
      <c r="F48" s="145"/>
      <c r="G48" s="267">
        <f>SUM(G49:G52)</f>
        <v>5347962</v>
      </c>
      <c r="H48" s="308">
        <f>SUM(H49:H52)</f>
        <v>5347962</v>
      </c>
      <c r="I48" s="62"/>
      <c r="J48" s="2"/>
      <c r="K48" s="22"/>
    </row>
    <row r="49" spans="1:10" s="9" customFormat="1" ht="15.75">
      <c r="A49" s="136"/>
      <c r="B49" s="30"/>
      <c r="C49" s="22"/>
      <c r="D49" s="22"/>
      <c r="E49" s="141" t="s">
        <v>135</v>
      </c>
      <c r="F49" s="145"/>
      <c r="G49" s="265">
        <v>69542</v>
      </c>
      <c r="H49" s="129">
        <v>69542</v>
      </c>
      <c r="I49" s="62"/>
      <c r="J49" s="22"/>
    </row>
    <row r="50" spans="1:10" s="9" customFormat="1" ht="15.75">
      <c r="A50" s="136"/>
      <c r="B50" s="30"/>
      <c r="C50" s="22"/>
      <c r="D50" s="22"/>
      <c r="E50" s="141" t="s">
        <v>136</v>
      </c>
      <c r="F50" s="145"/>
      <c r="G50" s="265">
        <v>3712000</v>
      </c>
      <c r="H50" s="129">
        <v>3712000</v>
      </c>
      <c r="I50" s="62"/>
      <c r="J50" s="22"/>
    </row>
    <row r="51" spans="1:9" s="9" customFormat="1" ht="15.75">
      <c r="A51" s="136"/>
      <c r="B51" s="30"/>
      <c r="C51" s="22"/>
      <c r="D51" s="22"/>
      <c r="E51" s="141" t="s">
        <v>137</v>
      </c>
      <c r="F51" s="145"/>
      <c r="G51" s="265">
        <v>100000</v>
      </c>
      <c r="H51" s="129">
        <v>100000</v>
      </c>
      <c r="I51" s="62"/>
    </row>
    <row r="52" spans="1:9" s="9" customFormat="1" ht="15.75">
      <c r="A52" s="136"/>
      <c r="B52" s="30"/>
      <c r="C52" s="22"/>
      <c r="D52" s="22"/>
      <c r="E52" s="141" t="s">
        <v>138</v>
      </c>
      <c r="F52" s="145"/>
      <c r="G52" s="265">
        <v>1466420</v>
      </c>
      <c r="H52" s="129">
        <v>1466420</v>
      </c>
      <c r="I52" s="62"/>
    </row>
    <row r="53" spans="1:9" s="9" customFormat="1" ht="15.75">
      <c r="A53" s="136"/>
      <c r="B53" s="30"/>
      <c r="C53" s="22"/>
      <c r="D53" s="22"/>
      <c r="E53" s="141" t="s">
        <v>134</v>
      </c>
      <c r="F53" s="145"/>
      <c r="G53" s="265">
        <v>0</v>
      </c>
      <c r="H53" s="129">
        <v>0</v>
      </c>
      <c r="I53" s="62"/>
    </row>
    <row r="54" spans="1:9" s="9" customFormat="1" ht="15.75">
      <c r="A54" s="136"/>
      <c r="B54" s="30"/>
      <c r="C54" s="22"/>
      <c r="D54" s="22"/>
      <c r="E54" s="22" t="s">
        <v>141</v>
      </c>
      <c r="F54" s="145"/>
      <c r="G54" s="265">
        <v>0</v>
      </c>
      <c r="H54" s="129">
        <v>0</v>
      </c>
      <c r="I54" s="62"/>
    </row>
    <row r="55" spans="1:9" s="9" customFormat="1" ht="15.75">
      <c r="A55" s="136"/>
      <c r="B55" s="30"/>
      <c r="C55" s="22"/>
      <c r="D55" s="22"/>
      <c r="E55" s="22" t="s">
        <v>208</v>
      </c>
      <c r="F55" s="145"/>
      <c r="G55" s="265">
        <v>113400</v>
      </c>
      <c r="H55" s="129">
        <v>113400</v>
      </c>
      <c r="I55" s="62"/>
    </row>
    <row r="56" spans="1:9" s="9" customFormat="1" ht="15.75">
      <c r="A56" s="136"/>
      <c r="B56" s="30"/>
      <c r="C56" s="22"/>
      <c r="D56" s="22"/>
      <c r="E56" s="22" t="s">
        <v>279</v>
      </c>
      <c r="F56" s="145"/>
      <c r="G56" s="265">
        <v>0</v>
      </c>
      <c r="H56" s="129">
        <v>16000</v>
      </c>
      <c r="I56" s="62"/>
    </row>
    <row r="57" spans="1:9" s="9" customFormat="1" ht="15.75">
      <c r="A57" s="140"/>
      <c r="B57" s="22"/>
      <c r="C57" s="22" t="s">
        <v>80</v>
      </c>
      <c r="D57" s="22" t="s">
        <v>81</v>
      </c>
      <c r="E57" s="22"/>
      <c r="F57" s="145"/>
      <c r="G57" s="265">
        <f>SUM(G58)</f>
        <v>1800000</v>
      </c>
      <c r="H57" s="129">
        <f>SUM(H58)</f>
        <v>1800000</v>
      </c>
      <c r="I57" s="62"/>
    </row>
    <row r="58" spans="1:11" ht="15.75">
      <c r="A58" s="140"/>
      <c r="B58" s="22"/>
      <c r="C58" s="22"/>
      <c r="D58" s="22"/>
      <c r="E58" s="22" t="s">
        <v>16</v>
      </c>
      <c r="F58" s="145"/>
      <c r="G58" s="265">
        <v>1800000</v>
      </c>
      <c r="H58" s="308">
        <v>1800000</v>
      </c>
      <c r="J58" s="9"/>
      <c r="K58" s="9"/>
    </row>
    <row r="59" spans="1:10" ht="15.75">
      <c r="A59" s="140"/>
      <c r="B59" s="22"/>
      <c r="C59" s="22" t="s">
        <v>82</v>
      </c>
      <c r="D59" s="22" t="s">
        <v>197</v>
      </c>
      <c r="E59" s="22"/>
      <c r="F59" s="145"/>
      <c r="G59" s="129">
        <f>SUM(G60:G65)</f>
        <v>145608</v>
      </c>
      <c r="H59" s="129">
        <f>SUM(H60:H65)</f>
        <v>6605604</v>
      </c>
      <c r="J59" s="9"/>
    </row>
    <row r="60" spans="1:10" ht="15.75">
      <c r="A60" s="140"/>
      <c r="B60" s="22"/>
      <c r="C60" s="22"/>
      <c r="D60" s="22"/>
      <c r="E60" s="22" t="s">
        <v>223</v>
      </c>
      <c r="F60" s="145"/>
      <c r="G60" s="265">
        <v>145608</v>
      </c>
      <c r="H60" s="308">
        <v>156089</v>
      </c>
      <c r="J60" s="9"/>
    </row>
    <row r="61" spans="1:8" ht="15.75">
      <c r="A61" s="140"/>
      <c r="B61" s="22"/>
      <c r="C61" s="22"/>
      <c r="D61" s="22"/>
      <c r="E61" s="22" t="s">
        <v>267</v>
      </c>
      <c r="F61" s="145"/>
      <c r="G61" s="265">
        <v>0</v>
      </c>
      <c r="H61" s="308">
        <v>5343900</v>
      </c>
    </row>
    <row r="62" spans="1:8" ht="15.75">
      <c r="A62" s="140"/>
      <c r="B62" s="22"/>
      <c r="C62" s="22"/>
      <c r="D62" s="22"/>
      <c r="E62" s="22" t="s">
        <v>283</v>
      </c>
      <c r="F62" s="145"/>
      <c r="G62" s="265">
        <v>0</v>
      </c>
      <c r="H62" s="308">
        <v>342900</v>
      </c>
    </row>
    <row r="63" spans="1:8" ht="15.75">
      <c r="A63" s="140"/>
      <c r="B63" s="22"/>
      <c r="C63" s="22"/>
      <c r="D63" s="22"/>
      <c r="E63" s="22" t="s">
        <v>284</v>
      </c>
      <c r="F63" s="145"/>
      <c r="G63" s="265">
        <v>0</v>
      </c>
      <c r="H63" s="308">
        <v>192000</v>
      </c>
    </row>
    <row r="64" spans="1:8" ht="15.75">
      <c r="A64" s="140"/>
      <c r="B64" s="22"/>
      <c r="C64" s="22"/>
      <c r="D64" s="22"/>
      <c r="E64" s="22" t="s">
        <v>285</v>
      </c>
      <c r="F64" s="145"/>
      <c r="G64" s="265">
        <v>0</v>
      </c>
      <c r="H64" s="308">
        <v>95250</v>
      </c>
    </row>
    <row r="65" spans="1:8" ht="15.75">
      <c r="A65" s="140"/>
      <c r="B65" s="22"/>
      <c r="C65" s="22"/>
      <c r="D65" s="22"/>
      <c r="E65" s="22" t="s">
        <v>286</v>
      </c>
      <c r="F65" s="145"/>
      <c r="G65" s="265">
        <v>0</v>
      </c>
      <c r="H65" s="308">
        <v>475465</v>
      </c>
    </row>
    <row r="66" spans="1:8" ht="15.75">
      <c r="A66" s="140"/>
      <c r="B66" s="22" t="s">
        <v>212</v>
      </c>
      <c r="C66" s="22"/>
      <c r="D66" s="22" t="s">
        <v>213</v>
      </c>
      <c r="E66" s="22"/>
      <c r="F66" s="145"/>
      <c r="G66" s="265">
        <v>30000</v>
      </c>
      <c r="H66" s="129">
        <v>594300</v>
      </c>
    </row>
    <row r="67" spans="1:8" ht="15.75">
      <c r="A67" s="140"/>
      <c r="B67" s="22" t="s">
        <v>246</v>
      </c>
      <c r="C67" s="22"/>
      <c r="D67" s="22" t="s">
        <v>110</v>
      </c>
      <c r="E67" s="22"/>
      <c r="F67" s="145"/>
      <c r="G67" s="265">
        <f>SUM(G68:G68)</f>
        <v>0</v>
      </c>
      <c r="H67" s="129">
        <f>SUM(H68:H68)</f>
        <v>570000</v>
      </c>
    </row>
    <row r="68" spans="1:8" ht="15.75">
      <c r="A68" s="140"/>
      <c r="B68" s="22"/>
      <c r="C68" s="22"/>
      <c r="D68" s="22"/>
      <c r="E68" s="7" t="s">
        <v>265</v>
      </c>
      <c r="F68" s="145"/>
      <c r="G68" s="265">
        <v>0</v>
      </c>
      <c r="H68" s="308">
        <v>570000</v>
      </c>
    </row>
    <row r="69" spans="1:8" ht="15.75">
      <c r="A69" s="136" t="s">
        <v>113</v>
      </c>
      <c r="B69" s="30"/>
      <c r="C69" s="30" t="s">
        <v>114</v>
      </c>
      <c r="D69" s="30"/>
      <c r="E69" s="30"/>
      <c r="F69" s="145"/>
      <c r="G69" s="264">
        <f aca="true" t="shared" si="1" ref="G69:H71">SUM(G70)</f>
        <v>1400000</v>
      </c>
      <c r="H69" s="311">
        <f t="shared" si="1"/>
        <v>1400000</v>
      </c>
    </row>
    <row r="70" spans="1:8" ht="15.75">
      <c r="A70" s="136"/>
      <c r="B70" s="22" t="s">
        <v>115</v>
      </c>
      <c r="C70" s="22"/>
      <c r="D70" s="22" t="s">
        <v>116</v>
      </c>
      <c r="E70" s="22"/>
      <c r="F70" s="145"/>
      <c r="G70" s="267">
        <f t="shared" si="1"/>
        <v>1400000</v>
      </c>
      <c r="H70" s="308">
        <f t="shared" si="1"/>
        <v>1400000</v>
      </c>
    </row>
    <row r="71" spans="1:8" ht="15.75">
      <c r="A71" s="136"/>
      <c r="B71" s="30"/>
      <c r="C71" s="22" t="s">
        <v>198</v>
      </c>
      <c r="D71" s="22" t="s">
        <v>199</v>
      </c>
      <c r="E71" s="22"/>
      <c r="F71" s="145"/>
      <c r="G71" s="265">
        <f t="shared" si="1"/>
        <v>1400000</v>
      </c>
      <c r="H71" s="129">
        <f t="shared" si="1"/>
        <v>1400000</v>
      </c>
    </row>
    <row r="72" spans="1:8" ht="15.75">
      <c r="A72" s="140"/>
      <c r="B72" s="22"/>
      <c r="C72" s="22"/>
      <c r="D72" s="22"/>
      <c r="E72" s="22" t="s">
        <v>200</v>
      </c>
      <c r="F72" s="145"/>
      <c r="G72" s="265">
        <v>1400000</v>
      </c>
      <c r="H72" s="308">
        <v>1400000</v>
      </c>
    </row>
    <row r="73" spans="1:8" ht="15.75">
      <c r="A73" s="140"/>
      <c r="B73" s="22"/>
      <c r="C73" s="22"/>
      <c r="D73" s="22"/>
      <c r="E73" s="22"/>
      <c r="F73" s="145"/>
      <c r="G73" s="265"/>
      <c r="H73" s="309"/>
    </row>
    <row r="74" spans="1:8" ht="15.75">
      <c r="A74" s="162" t="s">
        <v>123</v>
      </c>
      <c r="B74" s="165"/>
      <c r="C74" s="165"/>
      <c r="D74" s="165"/>
      <c r="E74" s="165"/>
      <c r="F74" s="167"/>
      <c r="G74" s="266">
        <f>SUM(G75)</f>
        <v>455000</v>
      </c>
      <c r="H74" s="310">
        <f>SUM(H75)</f>
        <v>455000</v>
      </c>
    </row>
    <row r="75" spans="1:11" s="9" customFormat="1" ht="15.75">
      <c r="A75" s="136" t="s">
        <v>98</v>
      </c>
      <c r="B75" s="30"/>
      <c r="C75" s="30" t="s">
        <v>99</v>
      </c>
      <c r="D75" s="30"/>
      <c r="E75" s="30"/>
      <c r="F75" s="138"/>
      <c r="G75" s="264">
        <f>SUM(G78+G76)</f>
        <v>455000</v>
      </c>
      <c r="H75" s="311">
        <f>SUM(H78+H76)</f>
        <v>455000</v>
      </c>
      <c r="J75" s="2"/>
      <c r="K75" s="2"/>
    </row>
    <row r="76" spans="1:10" s="9" customFormat="1" ht="15.75">
      <c r="A76" s="136"/>
      <c r="B76" s="30"/>
      <c r="C76" s="22" t="s">
        <v>100</v>
      </c>
      <c r="D76" s="22" t="s">
        <v>101</v>
      </c>
      <c r="E76" s="22"/>
      <c r="F76" s="138"/>
      <c r="G76" s="267">
        <f>SUM(G77)</f>
        <v>450000</v>
      </c>
      <c r="H76" s="308">
        <f>SUM(H77)</f>
        <v>450000</v>
      </c>
      <c r="J76" s="2"/>
    </row>
    <row r="77" spans="1:10" s="9" customFormat="1" ht="15.75">
      <c r="A77" s="136"/>
      <c r="B77" s="30"/>
      <c r="C77" s="30"/>
      <c r="D77" s="30"/>
      <c r="E77" s="22" t="s">
        <v>184</v>
      </c>
      <c r="F77" s="138"/>
      <c r="G77" s="265">
        <v>450000</v>
      </c>
      <c r="H77" s="129">
        <v>450000</v>
      </c>
      <c r="J77" s="2"/>
    </row>
    <row r="78" spans="1:8" s="9" customFormat="1" ht="15.75">
      <c r="A78" s="140"/>
      <c r="B78" s="22"/>
      <c r="C78" s="22" t="s">
        <v>102</v>
      </c>
      <c r="D78" s="22" t="s">
        <v>14</v>
      </c>
      <c r="E78" s="22"/>
      <c r="F78" s="138"/>
      <c r="G78" s="265">
        <v>5000</v>
      </c>
      <c r="H78" s="129">
        <v>5000</v>
      </c>
    </row>
    <row r="79" spans="1:8" s="9" customFormat="1" ht="15.75">
      <c r="A79" s="130"/>
      <c r="B79" s="133"/>
      <c r="C79" s="131"/>
      <c r="D79" s="131"/>
      <c r="E79" s="131"/>
      <c r="F79" s="132"/>
      <c r="G79" s="265"/>
      <c r="H79" s="129"/>
    </row>
    <row r="80" spans="1:11" ht="15.75">
      <c r="A80" s="162" t="s">
        <v>146</v>
      </c>
      <c r="B80" s="165"/>
      <c r="C80" s="163"/>
      <c r="D80" s="163"/>
      <c r="E80" s="163"/>
      <c r="F80" s="164"/>
      <c r="G80" s="266">
        <f>SUM(G81)</f>
        <v>2152000</v>
      </c>
      <c r="H80" s="310">
        <f>SUM(H81)</f>
        <v>2152000</v>
      </c>
      <c r="I80" s="2"/>
      <c r="J80" s="9"/>
      <c r="K80" s="9"/>
    </row>
    <row r="81" spans="1:10" ht="14.25" customHeight="1">
      <c r="A81" s="136" t="s">
        <v>74</v>
      </c>
      <c r="B81" s="30"/>
      <c r="C81" s="30" t="s">
        <v>75</v>
      </c>
      <c r="D81" s="30"/>
      <c r="E81" s="30"/>
      <c r="F81" s="155"/>
      <c r="G81" s="264">
        <f>SUM(G82)</f>
        <v>2152000</v>
      </c>
      <c r="H81" s="311">
        <f>SUM(H82)</f>
        <v>2152000</v>
      </c>
      <c r="I81" s="2"/>
      <c r="J81" s="9"/>
    </row>
    <row r="82" spans="1:10" ht="15.75">
      <c r="A82" s="140"/>
      <c r="B82" s="22" t="s">
        <v>212</v>
      </c>
      <c r="C82" s="22"/>
      <c r="D82" s="22" t="s">
        <v>213</v>
      </c>
      <c r="E82" s="22"/>
      <c r="F82" s="145"/>
      <c r="G82" s="265">
        <v>2152000</v>
      </c>
      <c r="H82" s="308">
        <v>2152000</v>
      </c>
      <c r="J82" s="9"/>
    </row>
    <row r="83" spans="1:8" ht="15.75">
      <c r="A83" s="140"/>
      <c r="B83" s="22"/>
      <c r="C83" s="22"/>
      <c r="D83" s="22"/>
      <c r="E83" s="22"/>
      <c r="F83" s="145"/>
      <c r="G83" s="265"/>
      <c r="H83" s="305"/>
    </row>
    <row r="84" spans="1:8" ht="15.75">
      <c r="A84" s="162" t="s">
        <v>124</v>
      </c>
      <c r="B84" s="192"/>
      <c r="C84" s="192"/>
      <c r="D84" s="192"/>
      <c r="E84" s="192"/>
      <c r="F84" s="167"/>
      <c r="G84" s="266">
        <f aca="true" t="shared" si="2" ref="G84:H86">SUM(G85)</f>
        <v>135000</v>
      </c>
      <c r="H84" s="306">
        <f t="shared" si="2"/>
        <v>135000</v>
      </c>
    </row>
    <row r="85" spans="1:8" ht="15.75">
      <c r="A85" s="136" t="s">
        <v>98</v>
      </c>
      <c r="B85" s="30"/>
      <c r="C85" s="30" t="s">
        <v>99</v>
      </c>
      <c r="D85" s="30"/>
      <c r="E85" s="30"/>
      <c r="F85" s="242"/>
      <c r="G85" s="264">
        <f t="shared" si="2"/>
        <v>135000</v>
      </c>
      <c r="H85" s="303">
        <f t="shared" si="2"/>
        <v>135000</v>
      </c>
    </row>
    <row r="86" spans="1:8" ht="15.75">
      <c r="A86" s="140"/>
      <c r="B86" s="22"/>
      <c r="C86" s="22" t="s">
        <v>195</v>
      </c>
      <c r="D86" s="22" t="s">
        <v>196</v>
      </c>
      <c r="E86" s="22"/>
      <c r="F86" s="145"/>
      <c r="G86" s="265">
        <f t="shared" si="2"/>
        <v>135000</v>
      </c>
      <c r="H86" s="307">
        <f t="shared" si="2"/>
        <v>135000</v>
      </c>
    </row>
    <row r="87" spans="1:8" ht="15.75">
      <c r="A87" s="140"/>
      <c r="B87" s="22"/>
      <c r="C87" s="22"/>
      <c r="D87" s="22"/>
      <c r="E87" s="22" t="s">
        <v>222</v>
      </c>
      <c r="F87" s="145"/>
      <c r="G87" s="265">
        <v>135000</v>
      </c>
      <c r="H87" s="304">
        <v>135000</v>
      </c>
    </row>
    <row r="88" spans="1:8" ht="15.75">
      <c r="A88" s="140"/>
      <c r="B88" s="22"/>
      <c r="C88" s="22"/>
      <c r="D88" s="22"/>
      <c r="E88" s="22"/>
      <c r="F88" s="145"/>
      <c r="G88" s="265"/>
      <c r="H88" s="305"/>
    </row>
    <row r="89" spans="1:8" ht="15.75">
      <c r="A89" s="162" t="s">
        <v>122</v>
      </c>
      <c r="B89" s="190"/>
      <c r="C89" s="190"/>
      <c r="D89" s="190"/>
      <c r="E89" s="190"/>
      <c r="F89" s="191"/>
      <c r="G89" s="266">
        <f>SUM(G90+G92)</f>
        <v>450000</v>
      </c>
      <c r="H89" s="306">
        <f>SUM(H90+H92)</f>
        <v>2100000</v>
      </c>
    </row>
    <row r="90" spans="1:8" ht="15.75">
      <c r="A90" s="136" t="s">
        <v>98</v>
      </c>
      <c r="B90" s="30"/>
      <c r="C90" s="30" t="s">
        <v>99</v>
      </c>
      <c r="D90" s="30"/>
      <c r="E90" s="30"/>
      <c r="F90" s="145"/>
      <c r="G90" s="264">
        <f>SUM(G91)</f>
        <v>450000</v>
      </c>
      <c r="H90" s="303">
        <f>SUM(H91)</f>
        <v>600000</v>
      </c>
    </row>
    <row r="91" spans="1:8" ht="15.75">
      <c r="A91" s="140"/>
      <c r="B91" s="22"/>
      <c r="C91" s="22" t="s">
        <v>195</v>
      </c>
      <c r="D91" s="22" t="s">
        <v>196</v>
      </c>
      <c r="E91" s="22"/>
      <c r="F91" s="145"/>
      <c r="G91" s="265">
        <v>450000</v>
      </c>
      <c r="H91" s="304">
        <v>600000</v>
      </c>
    </row>
    <row r="92" spans="1:8" ht="15.75">
      <c r="A92" s="136" t="s">
        <v>104</v>
      </c>
      <c r="B92" s="30"/>
      <c r="C92" s="30" t="s">
        <v>105</v>
      </c>
      <c r="D92" s="30"/>
      <c r="E92" s="30"/>
      <c r="F92" s="145"/>
      <c r="G92" s="264">
        <f>SUM(G93)</f>
        <v>0</v>
      </c>
      <c r="H92" s="303">
        <f>SUM(H93)</f>
        <v>1500000</v>
      </c>
    </row>
    <row r="93" spans="1:8" ht="15.75">
      <c r="A93" s="140"/>
      <c r="B93" s="22" t="s">
        <v>106</v>
      </c>
      <c r="C93" s="22"/>
      <c r="D93" s="22" t="s">
        <v>107</v>
      </c>
      <c r="E93" s="22"/>
      <c r="F93" s="145"/>
      <c r="G93" s="265">
        <v>0</v>
      </c>
      <c r="H93" s="304">
        <v>1500000</v>
      </c>
    </row>
    <row r="94" spans="1:8" ht="15.75">
      <c r="A94" s="140"/>
      <c r="B94" s="22"/>
      <c r="C94" s="22"/>
      <c r="D94" s="22"/>
      <c r="E94" s="22"/>
      <c r="F94" s="145"/>
      <c r="G94" s="265"/>
      <c r="H94" s="304"/>
    </row>
    <row r="95" spans="1:8" ht="15.75">
      <c r="A95" s="162" t="s">
        <v>125</v>
      </c>
      <c r="B95" s="190"/>
      <c r="C95" s="190"/>
      <c r="D95" s="190"/>
      <c r="E95" s="190"/>
      <c r="F95" s="191"/>
      <c r="G95" s="266">
        <f>SUM(G96)</f>
        <v>0</v>
      </c>
      <c r="H95" s="306">
        <f>SUM(H96)</f>
        <v>330000</v>
      </c>
    </row>
    <row r="96" spans="1:8" ht="15.75">
      <c r="A96" s="136" t="s">
        <v>98</v>
      </c>
      <c r="B96" s="30"/>
      <c r="C96" s="30" t="s">
        <v>99</v>
      </c>
      <c r="D96" s="30"/>
      <c r="E96" s="30"/>
      <c r="F96" s="145"/>
      <c r="G96" s="264">
        <f>SUM(G97)</f>
        <v>0</v>
      </c>
      <c r="H96" s="303">
        <f>SUM(H97)</f>
        <v>330000</v>
      </c>
    </row>
    <row r="97" spans="1:8" ht="15.75">
      <c r="A97" s="140"/>
      <c r="B97" s="22"/>
      <c r="C97" s="22" t="s">
        <v>181</v>
      </c>
      <c r="D97" s="22" t="s">
        <v>183</v>
      </c>
      <c r="E97" s="22"/>
      <c r="F97" s="145"/>
      <c r="G97" s="265">
        <v>0</v>
      </c>
      <c r="H97" s="304">
        <v>330000</v>
      </c>
    </row>
    <row r="98" spans="1:8" ht="15.75">
      <c r="A98" s="140"/>
      <c r="B98" s="22"/>
      <c r="C98" s="22"/>
      <c r="D98" s="22"/>
      <c r="E98" s="22"/>
      <c r="F98" s="145"/>
      <c r="G98" s="265"/>
      <c r="H98" s="304"/>
    </row>
    <row r="99" spans="1:8" ht="15.75">
      <c r="A99" s="162" t="s">
        <v>129</v>
      </c>
      <c r="B99" s="163"/>
      <c r="C99" s="163"/>
      <c r="D99" s="163"/>
      <c r="E99" s="163"/>
      <c r="F99" s="191"/>
      <c r="G99" s="266">
        <f>SUM(G100)</f>
        <v>0</v>
      </c>
      <c r="H99" s="306">
        <f>SUM(H100)</f>
        <v>187000</v>
      </c>
    </row>
    <row r="100" spans="1:8" ht="15.75">
      <c r="A100" s="136" t="s">
        <v>98</v>
      </c>
      <c r="B100" s="30"/>
      <c r="C100" s="30" t="s">
        <v>99</v>
      </c>
      <c r="D100" s="22"/>
      <c r="E100" s="22"/>
      <c r="F100" s="145"/>
      <c r="G100" s="264">
        <f>SUM(G101:G103)</f>
        <v>0</v>
      </c>
      <c r="H100" s="303">
        <f>SUM(H101:H103)</f>
        <v>187000</v>
      </c>
    </row>
    <row r="101" spans="1:8" ht="15.75">
      <c r="A101" s="140"/>
      <c r="B101" s="22"/>
      <c r="C101" s="22" t="s">
        <v>195</v>
      </c>
      <c r="D101" s="22" t="s">
        <v>196</v>
      </c>
      <c r="E101" s="22"/>
      <c r="F101" s="145"/>
      <c r="G101" s="265">
        <v>0</v>
      </c>
      <c r="H101" s="304">
        <v>10000</v>
      </c>
    </row>
    <row r="102" spans="1:8" ht="15.75">
      <c r="A102" s="140"/>
      <c r="B102" s="22"/>
      <c r="C102" s="22" t="s">
        <v>275</v>
      </c>
      <c r="D102" s="22" t="s">
        <v>276</v>
      </c>
      <c r="E102" s="22"/>
      <c r="F102" s="145"/>
      <c r="G102" s="265">
        <v>0</v>
      </c>
      <c r="H102" s="304">
        <v>13000</v>
      </c>
    </row>
    <row r="103" spans="1:8" ht="15.75">
      <c r="A103" s="140"/>
      <c r="B103" s="22" t="s">
        <v>246</v>
      </c>
      <c r="C103" s="22"/>
      <c r="D103" s="22" t="s">
        <v>110</v>
      </c>
      <c r="E103" s="22"/>
      <c r="F103" s="145"/>
      <c r="G103" s="265">
        <v>0</v>
      </c>
      <c r="H103" s="304">
        <v>164000</v>
      </c>
    </row>
    <row r="104" spans="1:8" ht="15.75">
      <c r="A104" s="140"/>
      <c r="B104" s="22"/>
      <c r="C104" s="22"/>
      <c r="D104" s="22"/>
      <c r="E104" s="22"/>
      <c r="F104" s="145"/>
      <c r="G104" s="265"/>
      <c r="H104" s="304"/>
    </row>
    <row r="105" spans="1:8" ht="15.75">
      <c r="A105" s="162" t="s">
        <v>270</v>
      </c>
      <c r="B105" s="190"/>
      <c r="C105" s="190"/>
      <c r="D105" s="190"/>
      <c r="E105" s="190"/>
      <c r="F105" s="191"/>
      <c r="G105" s="266">
        <f aca="true" t="shared" si="3" ref="G105:H107">SUM(G106)</f>
        <v>0</v>
      </c>
      <c r="H105" s="306">
        <f t="shared" si="3"/>
        <v>13297370</v>
      </c>
    </row>
    <row r="106" spans="1:8" ht="15.75">
      <c r="A106" s="136" t="s">
        <v>113</v>
      </c>
      <c r="B106" s="30"/>
      <c r="C106" s="30" t="s">
        <v>114</v>
      </c>
      <c r="D106" s="30"/>
      <c r="E106" s="30"/>
      <c r="F106" s="145"/>
      <c r="G106" s="264">
        <f t="shared" si="3"/>
        <v>0</v>
      </c>
      <c r="H106" s="303">
        <f t="shared" si="3"/>
        <v>13297370</v>
      </c>
    </row>
    <row r="107" spans="1:8" ht="15.75">
      <c r="A107" s="136"/>
      <c r="B107" s="22" t="s">
        <v>115</v>
      </c>
      <c r="C107" s="22"/>
      <c r="D107" s="22" t="s">
        <v>116</v>
      </c>
      <c r="E107" s="22"/>
      <c r="F107" s="145"/>
      <c r="G107" s="265">
        <f t="shared" si="3"/>
        <v>0</v>
      </c>
      <c r="H107" s="307">
        <f t="shared" si="3"/>
        <v>13297370</v>
      </c>
    </row>
    <row r="108" spans="1:8" ht="15.75">
      <c r="A108" s="140"/>
      <c r="B108" s="22"/>
      <c r="C108" s="22" t="s">
        <v>281</v>
      </c>
      <c r="D108" s="22" t="s">
        <v>282</v>
      </c>
      <c r="E108" s="22"/>
      <c r="F108" s="145"/>
      <c r="G108" s="265">
        <v>0</v>
      </c>
      <c r="H108" s="304">
        <v>13297370</v>
      </c>
    </row>
    <row r="109" spans="1:8" ht="15.75">
      <c r="A109" s="140"/>
      <c r="B109" s="22"/>
      <c r="C109" s="22"/>
      <c r="D109" s="22"/>
      <c r="E109" s="22"/>
      <c r="F109" s="145"/>
      <c r="G109" s="265"/>
      <c r="H109" s="312"/>
    </row>
    <row r="110" spans="1:8" ht="16.5" thickBot="1">
      <c r="A110" s="150" t="s">
        <v>144</v>
      </c>
      <c r="B110" s="153"/>
      <c r="C110" s="151"/>
      <c r="D110" s="151"/>
      <c r="E110" s="151"/>
      <c r="F110" s="151"/>
      <c r="G110" s="268">
        <f>SUM(G9+G22+G37+G44+G74+G16+G80+G84+G89+G95+G99+G105)</f>
        <v>33547000</v>
      </c>
      <c r="H110" s="313">
        <f>SUM(H9+H22+H37+H44+H74+H16+H80+H84+H89+H95+H99+H105)</f>
        <v>62620666</v>
      </c>
    </row>
    <row r="111" spans="1:9" ht="15.75">
      <c r="A111" s="8"/>
      <c r="B111" s="4"/>
      <c r="C111" s="6"/>
      <c r="D111" s="6"/>
      <c r="E111" s="6"/>
      <c r="F111" s="6"/>
      <c r="G111" s="53"/>
      <c r="I111" s="2"/>
    </row>
    <row r="112" spans="1:9" ht="15.75">
      <c r="A112" s="8"/>
      <c r="B112" s="4"/>
      <c r="C112" s="6"/>
      <c r="D112" s="6"/>
      <c r="E112" s="6"/>
      <c r="F112" s="6"/>
      <c r="G112" s="53"/>
      <c r="I112" s="2"/>
    </row>
    <row r="113" spans="1:9" ht="15.75">
      <c r="A113" s="8"/>
      <c r="B113" s="4"/>
      <c r="C113" s="6"/>
      <c r="D113" s="6"/>
      <c r="E113" s="6"/>
      <c r="F113" s="6"/>
      <c r="G113" s="53"/>
      <c r="I113" s="2"/>
    </row>
    <row r="114" spans="1:9" ht="15.75">
      <c r="A114" s="8"/>
      <c r="B114" s="4"/>
      <c r="C114" s="6"/>
      <c r="D114" s="6"/>
      <c r="E114" s="6"/>
      <c r="F114" s="6"/>
      <c r="G114" s="53"/>
      <c r="I114" s="2"/>
    </row>
    <row r="115" spans="1:9" ht="15.75">
      <c r="A115" s="8"/>
      <c r="B115" s="4"/>
      <c r="C115" s="6"/>
      <c r="D115" s="6"/>
      <c r="E115" s="6"/>
      <c r="F115" s="6"/>
      <c r="G115" s="53"/>
      <c r="I115" s="2"/>
    </row>
    <row r="116" spans="1:9" ht="15.75">
      <c r="A116" s="8"/>
      <c r="B116" s="4"/>
      <c r="C116" s="6"/>
      <c r="D116" s="6"/>
      <c r="E116" s="6"/>
      <c r="F116" s="6"/>
      <c r="G116" s="53"/>
      <c r="I116" s="2"/>
    </row>
    <row r="117" spans="1:9" ht="15.75">
      <c r="A117" s="8"/>
      <c r="B117" s="4"/>
      <c r="C117" s="6"/>
      <c r="D117" s="6"/>
      <c r="E117" s="6"/>
      <c r="F117" s="6"/>
      <c r="G117" s="53"/>
      <c r="I117" s="2"/>
    </row>
    <row r="118" spans="1:9" ht="15.75">
      <c r="A118" s="8"/>
      <c r="B118" s="4"/>
      <c r="C118" s="6"/>
      <c r="D118" s="6"/>
      <c r="E118" s="6"/>
      <c r="F118" s="6"/>
      <c r="G118" s="53"/>
      <c r="I118" s="2"/>
    </row>
    <row r="119" spans="8:9" ht="15.75">
      <c r="H119" s="45"/>
      <c r="I119" s="2"/>
    </row>
    <row r="120" ht="15.75">
      <c r="H120" s="45"/>
    </row>
    <row r="121" ht="15.75">
      <c r="H121" s="45"/>
    </row>
    <row r="122" ht="15.75">
      <c r="H122" s="45"/>
    </row>
    <row r="123" ht="15.75">
      <c r="H123" s="45"/>
    </row>
    <row r="124" spans="1:8" ht="15.75">
      <c r="A124" s="47"/>
      <c r="B124" s="47"/>
      <c r="C124" s="47"/>
      <c r="D124" s="47"/>
      <c r="E124" s="47"/>
      <c r="F124" s="47"/>
      <c r="G124" s="56"/>
      <c r="H124" s="21"/>
    </row>
    <row r="125" spans="1:11" s="22" customFormat="1" ht="15.75">
      <c r="A125" s="2"/>
      <c r="B125" s="2"/>
      <c r="C125" s="2"/>
      <c r="D125" s="2"/>
      <c r="E125" s="2"/>
      <c r="F125" s="2"/>
      <c r="G125" s="2"/>
      <c r="H125" s="21"/>
      <c r="J125" s="2"/>
      <c r="K125" s="2"/>
    </row>
    <row r="126" spans="1:11" ht="15.75">
      <c r="A126" s="9"/>
      <c r="B126" s="9"/>
      <c r="C126" s="9"/>
      <c r="D126" s="9"/>
      <c r="G126" s="9"/>
      <c r="H126" s="21"/>
      <c r="I126" s="43"/>
      <c r="K126" s="22"/>
    </row>
    <row r="127" spans="8:11" ht="22.5" customHeight="1">
      <c r="H127" s="44"/>
      <c r="I127" s="43"/>
      <c r="K127" s="22"/>
    </row>
    <row r="128" spans="1:11" ht="15.75">
      <c r="A128" s="9"/>
      <c r="B128" s="9"/>
      <c r="H128" s="9"/>
      <c r="I128" s="24"/>
      <c r="J128" s="22"/>
      <c r="K128" s="22"/>
    </row>
    <row r="129" spans="3:11" s="9" customFormat="1" ht="15.75">
      <c r="C129" s="2"/>
      <c r="D129" s="2"/>
      <c r="E129" s="2"/>
      <c r="F129" s="2"/>
      <c r="G129" s="2"/>
      <c r="I129" s="62"/>
      <c r="J129" s="22"/>
      <c r="K129" s="22"/>
    </row>
    <row r="130" spans="3:10" s="9" customFormat="1" ht="15.75">
      <c r="C130" s="2"/>
      <c r="D130" s="2"/>
      <c r="E130" s="2"/>
      <c r="F130" s="2"/>
      <c r="G130" s="2"/>
      <c r="I130" s="62"/>
      <c r="J130" s="22"/>
    </row>
    <row r="131" spans="1:10" s="9" customFormat="1" ht="15.75">
      <c r="A131" s="2"/>
      <c r="B131" s="2"/>
      <c r="C131" s="2"/>
      <c r="D131" s="2"/>
      <c r="E131" s="2"/>
      <c r="F131" s="2"/>
      <c r="G131" s="2"/>
      <c r="H131" s="45"/>
      <c r="I131" s="62"/>
      <c r="J131" s="22"/>
    </row>
    <row r="132" spans="4:11" ht="15.75">
      <c r="D132" s="18"/>
      <c r="H132" s="45"/>
      <c r="J132" s="9"/>
      <c r="K132" s="9"/>
    </row>
    <row r="133" spans="8:10" ht="15.75" customHeight="1">
      <c r="H133" s="45"/>
      <c r="J133" s="9"/>
    </row>
    <row r="134" spans="8:10" ht="15.75">
      <c r="H134" s="45"/>
      <c r="J134" s="9"/>
    </row>
    <row r="135" ht="15.75">
      <c r="H135" s="45"/>
    </row>
    <row r="136" ht="15.75">
      <c r="H136" s="45"/>
    </row>
    <row r="137" spans="5:8" ht="15.75">
      <c r="E137" s="64"/>
      <c r="F137" s="64"/>
      <c r="H137" s="45"/>
    </row>
    <row r="138" ht="15.75">
      <c r="H138" s="45"/>
    </row>
    <row r="139" ht="15.75">
      <c r="H139" s="45"/>
    </row>
    <row r="140" ht="15.75">
      <c r="H140" s="45"/>
    </row>
    <row r="141" spans="1:8" ht="15.75">
      <c r="A141" s="9"/>
      <c r="B141" s="9"/>
      <c r="C141" s="9"/>
      <c r="D141" s="9"/>
      <c r="E141" s="9"/>
      <c r="F141" s="9"/>
      <c r="H141" s="45"/>
    </row>
    <row r="142" ht="15.75">
      <c r="H142" s="45"/>
    </row>
    <row r="143" ht="15.75">
      <c r="H143" s="45"/>
    </row>
    <row r="144" ht="15.75">
      <c r="H144" s="45"/>
    </row>
    <row r="145" ht="15.75">
      <c r="H145" s="45"/>
    </row>
    <row r="146" ht="15.75">
      <c r="H146" s="45"/>
    </row>
    <row r="147" spans="1:8" ht="15.75">
      <c r="A147" s="9"/>
      <c r="B147" s="9"/>
      <c r="C147" s="9"/>
      <c r="D147" s="9"/>
      <c r="E147" s="9"/>
      <c r="F147" s="9"/>
      <c r="H147" s="45"/>
    </row>
    <row r="148" ht="15.75">
      <c r="H148" s="45"/>
    </row>
    <row r="149" ht="15.75">
      <c r="H149" s="45"/>
    </row>
    <row r="150" ht="15.75">
      <c r="H150" s="45"/>
    </row>
    <row r="151" ht="15.75">
      <c r="H151" s="45"/>
    </row>
    <row r="152" spans="1:8" ht="15.75">
      <c r="A152" s="9"/>
      <c r="B152" s="9"/>
      <c r="C152" s="9"/>
      <c r="D152" s="9"/>
      <c r="H152" s="45"/>
    </row>
    <row r="153" spans="1:8" ht="15.75">
      <c r="A153" s="9"/>
      <c r="H153" s="45"/>
    </row>
    <row r="154" spans="1:8" ht="15.75">
      <c r="A154" s="9"/>
      <c r="H154" s="45"/>
    </row>
    <row r="155" spans="1:8" ht="15.75">
      <c r="A155" s="9"/>
      <c r="H155" s="45"/>
    </row>
    <row r="156" spans="1:8" ht="15.75">
      <c r="A156" s="9"/>
      <c r="H156" s="45"/>
    </row>
    <row r="157" spans="1:8" ht="15.75">
      <c r="A157" s="9"/>
      <c r="H157" s="45"/>
    </row>
    <row r="158" spans="1:8" ht="15.75">
      <c r="A158" s="9"/>
      <c r="H158" s="45"/>
    </row>
    <row r="159" spans="1:8" ht="15.75">
      <c r="A159" s="9"/>
      <c r="H159" s="45"/>
    </row>
    <row r="160" ht="15.75">
      <c r="H160" s="45"/>
    </row>
    <row r="161" ht="15.75">
      <c r="H161" s="45"/>
    </row>
    <row r="162" ht="15.75">
      <c r="H162" s="45"/>
    </row>
    <row r="163" ht="15.75">
      <c r="H163" s="45"/>
    </row>
    <row r="164" spans="1:8" ht="15.75">
      <c r="A164" s="9"/>
      <c r="B164" s="9"/>
      <c r="C164" s="9"/>
      <c r="D164" s="9"/>
      <c r="E164" s="9"/>
      <c r="F164" s="9"/>
      <c r="H164" s="45"/>
    </row>
    <row r="165" ht="15.75">
      <c r="H165" s="45"/>
    </row>
    <row r="166" ht="15.75">
      <c r="H166" s="45"/>
    </row>
    <row r="167" ht="15.75">
      <c r="H167" s="45"/>
    </row>
    <row r="168" ht="15.75">
      <c r="H168" s="45"/>
    </row>
    <row r="169" ht="15.75">
      <c r="H169" s="45"/>
    </row>
    <row r="170" ht="15.75">
      <c r="H170" s="45"/>
    </row>
    <row r="171" ht="15.75">
      <c r="H171" s="45"/>
    </row>
    <row r="172" ht="15.75">
      <c r="H172" s="45"/>
    </row>
    <row r="173" ht="15.75">
      <c r="H173" s="45"/>
    </row>
    <row r="174" ht="15.75">
      <c r="H174" s="45"/>
    </row>
    <row r="175" ht="15.75">
      <c r="H175" s="45"/>
    </row>
    <row r="176" ht="15.75">
      <c r="H176" s="45"/>
    </row>
    <row r="177" ht="15.75">
      <c r="H177" s="45"/>
    </row>
    <row r="178" ht="15.75">
      <c r="H178" s="45"/>
    </row>
    <row r="179" spans="1:8" ht="15.75">
      <c r="A179" s="9"/>
      <c r="B179" s="9"/>
      <c r="C179" s="9"/>
      <c r="D179" s="9"/>
      <c r="E179" s="9"/>
      <c r="F179" s="9"/>
      <c r="H179" s="45"/>
    </row>
    <row r="180" ht="15.75">
      <c r="H180" s="45"/>
    </row>
    <row r="181" ht="15.75">
      <c r="H181" s="45"/>
    </row>
    <row r="182" ht="15.75">
      <c r="H182" s="45"/>
    </row>
    <row r="183" ht="15.75">
      <c r="H183" s="45"/>
    </row>
    <row r="184" spans="1:8" ht="15.75">
      <c r="A184" s="9"/>
      <c r="B184" s="9"/>
      <c r="C184" s="9"/>
      <c r="D184" s="9"/>
      <c r="E184" s="9"/>
      <c r="F184" s="9"/>
      <c r="H184" s="45"/>
    </row>
    <row r="185" ht="15.75">
      <c r="H185" s="45"/>
    </row>
    <row r="186" ht="15.75">
      <c r="H186" s="45"/>
    </row>
    <row r="187" ht="15.75">
      <c r="H187" s="45"/>
    </row>
    <row r="188" spans="1:8" ht="15.75">
      <c r="A188" s="9"/>
      <c r="B188" s="9"/>
      <c r="C188" s="9"/>
      <c r="D188" s="9"/>
      <c r="E188" s="9"/>
      <c r="F188" s="9"/>
      <c r="H188" s="45"/>
    </row>
    <row r="189" ht="15.75">
      <c r="H189" s="45"/>
    </row>
    <row r="190" ht="15.75">
      <c r="H190" s="45"/>
    </row>
    <row r="191" spans="1:8" ht="15.75">
      <c r="A191" s="9"/>
      <c r="B191" s="9"/>
      <c r="C191" s="9"/>
      <c r="D191" s="9"/>
      <c r="E191" s="9"/>
      <c r="F191" s="9"/>
      <c r="H191" s="45"/>
    </row>
    <row r="192" ht="15.75">
      <c r="H192" s="45"/>
    </row>
    <row r="193" ht="15.75">
      <c r="H193" s="45"/>
    </row>
    <row r="194" ht="15.75">
      <c r="H194" s="45"/>
    </row>
    <row r="195" ht="15.75">
      <c r="H195" s="45"/>
    </row>
    <row r="196" ht="15.75">
      <c r="H196" s="45"/>
    </row>
    <row r="197" ht="15.75">
      <c r="H197" s="45"/>
    </row>
    <row r="198" ht="15.75">
      <c r="H198" s="45"/>
    </row>
    <row r="199" ht="15.75">
      <c r="H199" s="45"/>
    </row>
    <row r="200" ht="15.75">
      <c r="H200" s="45"/>
    </row>
    <row r="201" ht="15.75">
      <c r="H201" s="45"/>
    </row>
    <row r="202" ht="15.75">
      <c r="H202" s="45"/>
    </row>
    <row r="203" ht="15.75">
      <c r="H203" s="45"/>
    </row>
    <row r="204" ht="15.75">
      <c r="H204" s="45"/>
    </row>
    <row r="205" ht="15.75">
      <c r="H205" s="45"/>
    </row>
    <row r="206" ht="15.75">
      <c r="H206" s="45"/>
    </row>
    <row r="207" ht="15.75">
      <c r="H207" s="45"/>
    </row>
    <row r="208" spans="1:8" ht="15.75">
      <c r="A208" s="9"/>
      <c r="B208" s="9"/>
      <c r="C208" s="9"/>
      <c r="D208" s="9"/>
      <c r="E208" s="65"/>
      <c r="F208" s="65"/>
      <c r="G208" s="9"/>
      <c r="H208" s="9"/>
    </row>
    <row r="209" spans="1:11" s="9" customFormat="1" ht="15.75">
      <c r="A209" s="2"/>
      <c r="B209" s="2"/>
      <c r="C209" s="2"/>
      <c r="D209" s="2"/>
      <c r="E209" s="66"/>
      <c r="F209" s="66"/>
      <c r="G209" s="2"/>
      <c r="H209" s="46"/>
      <c r="I209" s="62"/>
      <c r="J209" s="2"/>
      <c r="K209" s="2"/>
    </row>
    <row r="210" spans="5:11" ht="15.75">
      <c r="E210" s="66"/>
      <c r="F210" s="66"/>
      <c r="G210" s="66"/>
      <c r="K210" s="9"/>
    </row>
    <row r="211" spans="5:6" ht="15.75">
      <c r="E211" s="66"/>
      <c r="F211" s="66"/>
    </row>
    <row r="212" spans="1:10" ht="15.75">
      <c r="A212" s="9"/>
      <c r="B212" s="9"/>
      <c r="C212" s="9"/>
      <c r="D212" s="9"/>
      <c r="E212" s="65"/>
      <c r="F212" s="65"/>
      <c r="G212" s="9"/>
      <c r="H212" s="9"/>
      <c r="J212" s="9"/>
    </row>
    <row r="213" spans="1:11" s="9" customFormat="1" ht="15.75">
      <c r="A213" s="2"/>
      <c r="B213" s="2"/>
      <c r="C213" s="2"/>
      <c r="D213" s="2"/>
      <c r="E213" s="66"/>
      <c r="F213" s="66"/>
      <c r="G213" s="2"/>
      <c r="H213" s="2"/>
      <c r="I213" s="62"/>
      <c r="J213" s="2"/>
      <c r="K213" s="2"/>
    </row>
    <row r="214" spans="5:11" ht="15.75">
      <c r="E214" s="66"/>
      <c r="F214" s="66"/>
      <c r="K214" s="9"/>
    </row>
    <row r="215" spans="5:6" ht="15.75">
      <c r="E215" s="66"/>
      <c r="F215" s="66"/>
    </row>
    <row r="216" spans="1:10" ht="15.75">
      <c r="A216" s="9"/>
      <c r="B216" s="9"/>
      <c r="C216" s="9"/>
      <c r="D216" s="9"/>
      <c r="E216" s="65"/>
      <c r="F216" s="65"/>
      <c r="G216" s="9"/>
      <c r="H216" s="9"/>
      <c r="J216" s="9"/>
    </row>
    <row r="217" spans="1:11" s="9" customFormat="1" ht="15.75">
      <c r="A217" s="2"/>
      <c r="B217" s="2"/>
      <c r="C217" s="2"/>
      <c r="D217" s="2"/>
      <c r="E217" s="66"/>
      <c r="F217" s="66"/>
      <c r="G217" s="2"/>
      <c r="H217" s="2"/>
      <c r="I217" s="61"/>
      <c r="J217" s="2"/>
      <c r="K217" s="2"/>
    </row>
    <row r="218" spans="5:11" ht="15.75">
      <c r="E218" s="66"/>
      <c r="F218" s="66"/>
      <c r="K218" s="9"/>
    </row>
    <row r="219" spans="5:6" ht="15.75">
      <c r="E219" s="66"/>
      <c r="F219" s="66"/>
    </row>
    <row r="220" spans="5:10" ht="15.75">
      <c r="E220" s="66"/>
      <c r="F220" s="66"/>
      <c r="J220" s="9"/>
    </row>
    <row r="221" spans="5:6" ht="15.75">
      <c r="E221" s="66"/>
      <c r="F221" s="66"/>
    </row>
    <row r="222" spans="5:6" ht="15.75">
      <c r="E222" s="66"/>
      <c r="F222" s="66"/>
    </row>
    <row r="223" spans="5:6" ht="15.75">
      <c r="E223" s="66"/>
      <c r="F223" s="66"/>
    </row>
    <row r="224" spans="5:6" ht="15.75">
      <c r="E224" s="66"/>
      <c r="F224" s="66"/>
    </row>
    <row r="225" spans="5:6" ht="15.75">
      <c r="E225" s="66"/>
      <c r="F225" s="66"/>
    </row>
    <row r="226" spans="1:8" ht="15.75">
      <c r="A226" s="9"/>
      <c r="B226" s="9"/>
      <c r="C226" s="9"/>
      <c r="D226" s="9"/>
      <c r="E226" s="65"/>
      <c r="F226" s="65"/>
      <c r="G226" s="9"/>
      <c r="H226" s="9"/>
    </row>
    <row r="227" spans="1:11" s="9" customFormat="1" ht="15.75">
      <c r="A227" s="2"/>
      <c r="B227" s="2"/>
      <c r="C227" s="2"/>
      <c r="D227" s="2"/>
      <c r="E227" s="66"/>
      <c r="F227" s="66"/>
      <c r="G227" s="2"/>
      <c r="H227" s="2"/>
      <c r="I227" s="61"/>
      <c r="J227" s="2"/>
      <c r="K227" s="2"/>
    </row>
    <row r="228" spans="5:11" ht="15.75">
      <c r="E228" s="66"/>
      <c r="F228" s="66"/>
      <c r="K228" s="9"/>
    </row>
    <row r="229" spans="5:6" ht="15.75">
      <c r="E229" s="66"/>
      <c r="F229" s="66"/>
    </row>
    <row r="230" spans="5:10" ht="15.75">
      <c r="E230" s="66"/>
      <c r="F230" s="66"/>
      <c r="J230" s="9"/>
    </row>
    <row r="231" spans="5:6" ht="15.75">
      <c r="E231" s="66"/>
      <c r="F231" s="66"/>
    </row>
    <row r="232" spans="5:6" ht="15.75">
      <c r="E232" s="66"/>
      <c r="F232" s="66"/>
    </row>
    <row r="233" spans="5:6" ht="15.75">
      <c r="E233" s="66"/>
      <c r="F233" s="66"/>
    </row>
    <row r="234" spans="5:6" ht="15.75">
      <c r="E234" s="66"/>
      <c r="F234" s="66"/>
    </row>
    <row r="235" spans="5:6" ht="15.75">
      <c r="E235" s="66"/>
      <c r="F235" s="66"/>
    </row>
    <row r="236" spans="5:6" ht="15.75">
      <c r="E236" s="66"/>
      <c r="F236" s="66"/>
    </row>
    <row r="237" spans="1:8" ht="15.75">
      <c r="A237" s="9"/>
      <c r="B237" s="9"/>
      <c r="C237" s="9"/>
      <c r="D237" s="9"/>
      <c r="E237" s="65"/>
      <c r="F237" s="65"/>
      <c r="G237" s="9"/>
      <c r="H237" s="9"/>
    </row>
    <row r="238" spans="1:11" s="9" customFormat="1" ht="15.75">
      <c r="A238" s="2"/>
      <c r="B238" s="2"/>
      <c r="C238" s="2"/>
      <c r="D238" s="2"/>
      <c r="E238" s="66"/>
      <c r="F238" s="66"/>
      <c r="G238" s="2"/>
      <c r="H238" s="2"/>
      <c r="I238" s="61"/>
      <c r="J238" s="2"/>
      <c r="K238" s="2"/>
    </row>
    <row r="239" spans="5:11" ht="15.75">
      <c r="E239" s="66"/>
      <c r="F239" s="66"/>
      <c r="K239" s="9"/>
    </row>
    <row r="240" spans="5:6" ht="15.75">
      <c r="E240" s="66"/>
      <c r="F240" s="66"/>
    </row>
    <row r="241" spans="5:10" ht="15.75">
      <c r="E241" s="66"/>
      <c r="F241" s="66"/>
      <c r="J241" s="9"/>
    </row>
    <row r="242" spans="5:6" ht="15.75">
      <c r="E242" s="66"/>
      <c r="F242" s="66"/>
    </row>
    <row r="243" spans="5:6" ht="15.75">
      <c r="E243" s="66"/>
      <c r="F243" s="66"/>
    </row>
    <row r="244" spans="1:8" ht="15.75">
      <c r="A244" s="9"/>
      <c r="B244" s="9"/>
      <c r="C244" s="9"/>
      <c r="D244" s="9"/>
      <c r="E244" s="65"/>
      <c r="F244" s="65"/>
      <c r="G244" s="9"/>
      <c r="H244" s="9"/>
    </row>
    <row r="245" spans="1:11" s="9" customFormat="1" ht="15.75">
      <c r="A245" s="2"/>
      <c r="B245" s="2"/>
      <c r="C245" s="2"/>
      <c r="D245" s="2"/>
      <c r="E245" s="66"/>
      <c r="F245" s="66"/>
      <c r="G245" s="2"/>
      <c r="H245" s="2"/>
      <c r="I245" s="61"/>
      <c r="J245" s="2"/>
      <c r="K245" s="2"/>
    </row>
    <row r="246" spans="5:11" ht="15.75">
      <c r="E246" s="66"/>
      <c r="F246" s="66"/>
      <c r="K246" s="9"/>
    </row>
    <row r="247" spans="5:6" ht="15.75">
      <c r="E247" s="66"/>
      <c r="F247" s="66"/>
    </row>
    <row r="248" spans="5:10" ht="15.75">
      <c r="E248" s="66"/>
      <c r="F248" s="66"/>
      <c r="J248" s="9"/>
    </row>
    <row r="249" spans="5:6" ht="15.75">
      <c r="E249" s="66"/>
      <c r="F249" s="66"/>
    </row>
    <row r="250" spans="5:6" ht="15.75">
      <c r="E250" s="66"/>
      <c r="F250" s="66"/>
    </row>
    <row r="251" spans="5:6" ht="15.75">
      <c r="E251" s="66"/>
      <c r="F251" s="66"/>
    </row>
    <row r="252" spans="5:6" ht="15.75">
      <c r="E252" s="66"/>
      <c r="F252" s="66"/>
    </row>
    <row r="253" spans="5:6" ht="15.75">
      <c r="E253" s="66"/>
      <c r="F253" s="66"/>
    </row>
    <row r="254" spans="5:6" ht="15.75">
      <c r="E254" s="66"/>
      <c r="F254" s="66"/>
    </row>
    <row r="255" spans="5:6" ht="15.75">
      <c r="E255" s="66"/>
      <c r="F255" s="66"/>
    </row>
    <row r="256" spans="5:6" ht="15.75">
      <c r="E256" s="66"/>
      <c r="F256" s="66"/>
    </row>
    <row r="257" spans="5:6" ht="15.75">
      <c r="E257" s="66"/>
      <c r="F257" s="66"/>
    </row>
    <row r="258" spans="5:6" ht="15.75">
      <c r="E258" s="66"/>
      <c r="F258" s="66"/>
    </row>
    <row r="259" spans="5:6" ht="15.75">
      <c r="E259" s="66"/>
      <c r="F259" s="66"/>
    </row>
    <row r="260" spans="5:6" ht="15.75">
      <c r="E260" s="66"/>
      <c r="F260" s="66"/>
    </row>
    <row r="261" spans="5:6" ht="15.75">
      <c r="E261" s="66"/>
      <c r="F261" s="66"/>
    </row>
    <row r="262" spans="5:6" ht="15.75">
      <c r="E262" s="66"/>
      <c r="F262" s="66"/>
    </row>
    <row r="263" spans="5:6" ht="15.75">
      <c r="E263" s="66"/>
      <c r="F263" s="66"/>
    </row>
    <row r="264" spans="5:6" ht="15.75">
      <c r="E264" s="66"/>
      <c r="F264" s="66"/>
    </row>
    <row r="265" spans="5:6" ht="15.75">
      <c r="E265" s="66"/>
      <c r="F265" s="66"/>
    </row>
    <row r="266" spans="5:6" ht="15.75">
      <c r="E266" s="66"/>
      <c r="F266" s="66"/>
    </row>
    <row r="267" spans="5:6" ht="15.75">
      <c r="E267" s="66"/>
      <c r="F267" s="66"/>
    </row>
    <row r="268" spans="5:6" ht="15.75">
      <c r="E268" s="66"/>
      <c r="F268" s="66"/>
    </row>
    <row r="269" spans="5:6" ht="15.75">
      <c r="E269" s="66"/>
      <c r="F269" s="66"/>
    </row>
    <row r="270" spans="5:6" ht="15.75">
      <c r="E270" s="66"/>
      <c r="F270" s="66"/>
    </row>
    <row r="271" spans="5:6" ht="15.75">
      <c r="E271" s="66"/>
      <c r="F271" s="66"/>
    </row>
    <row r="272" spans="5:8" ht="15.75">
      <c r="E272" s="66"/>
      <c r="F272" s="66"/>
      <c r="H272" s="22"/>
    </row>
    <row r="273" spans="5:8" ht="15.75">
      <c r="E273" s="66"/>
      <c r="F273" s="66"/>
      <c r="H273" s="22"/>
    </row>
    <row r="274" spans="1:8" ht="15.75">
      <c r="A274" s="9"/>
      <c r="B274" s="9"/>
      <c r="C274" s="9"/>
      <c r="D274" s="9"/>
      <c r="E274" s="65"/>
      <c r="F274" s="65"/>
      <c r="G274" s="9"/>
      <c r="H274" s="30"/>
    </row>
    <row r="275" spans="1:11" s="9" customFormat="1" ht="15.75">
      <c r="A275" s="2"/>
      <c r="B275" s="2"/>
      <c r="C275" s="2"/>
      <c r="D275" s="2"/>
      <c r="E275" s="66"/>
      <c r="F275" s="66"/>
      <c r="G275" s="2"/>
      <c r="H275" s="22"/>
      <c r="I275" s="61"/>
      <c r="J275" s="2"/>
      <c r="K275" s="2"/>
    </row>
    <row r="276" spans="5:11" ht="15.75">
      <c r="E276" s="66"/>
      <c r="F276" s="66"/>
      <c r="H276" s="22"/>
      <c r="K276" s="9"/>
    </row>
    <row r="278" spans="1:10" ht="15.75">
      <c r="A278" s="9"/>
      <c r="B278" s="9"/>
      <c r="C278" s="9"/>
      <c r="D278" s="9"/>
      <c r="E278" s="65"/>
      <c r="F278" s="65"/>
      <c r="G278" s="9"/>
      <c r="H278" s="9"/>
      <c r="J278" s="9"/>
    </row>
    <row r="279" spans="1:11" s="9" customFormat="1" ht="15.75">
      <c r="A279" s="2"/>
      <c r="B279" s="2"/>
      <c r="C279" s="2"/>
      <c r="D279" s="2"/>
      <c r="E279" s="66"/>
      <c r="F279" s="66"/>
      <c r="G279" s="2"/>
      <c r="H279" s="2"/>
      <c r="I279" s="61"/>
      <c r="J279" s="2"/>
      <c r="K279" s="2"/>
    </row>
    <row r="280" spans="5:11" ht="15.75">
      <c r="E280" s="66"/>
      <c r="F280" s="66"/>
      <c r="K280" s="9"/>
    </row>
    <row r="281" spans="5:6" ht="15.75">
      <c r="E281" s="66"/>
      <c r="F281" s="66"/>
    </row>
    <row r="282" spans="1:10" ht="15.75">
      <c r="A282" s="9"/>
      <c r="B282" s="9"/>
      <c r="C282" s="9"/>
      <c r="D282" s="9"/>
      <c r="E282" s="65"/>
      <c r="F282" s="65"/>
      <c r="G282" s="9"/>
      <c r="H282" s="9"/>
      <c r="J282" s="9"/>
    </row>
    <row r="283" spans="1:11" s="9" customFormat="1" ht="15.75">
      <c r="A283" s="2"/>
      <c r="B283" s="2"/>
      <c r="C283" s="2"/>
      <c r="D283" s="2"/>
      <c r="E283" s="66"/>
      <c r="F283" s="66"/>
      <c r="G283" s="2"/>
      <c r="H283" s="2"/>
      <c r="I283" s="61"/>
      <c r="J283" s="2"/>
      <c r="K283" s="2"/>
    </row>
    <row r="284" spans="5:11" ht="15.75">
      <c r="E284" s="66"/>
      <c r="F284" s="66"/>
      <c r="K284" s="9"/>
    </row>
    <row r="285" spans="5:6" ht="15.75">
      <c r="E285" s="66"/>
      <c r="F285" s="66"/>
    </row>
    <row r="286" spans="5:10" ht="15.75">
      <c r="E286" s="66"/>
      <c r="F286" s="66"/>
      <c r="J286" s="9"/>
    </row>
    <row r="287" spans="1:8" ht="15.75">
      <c r="A287" s="9"/>
      <c r="B287" s="9"/>
      <c r="C287" s="9"/>
      <c r="D287" s="9"/>
      <c r="E287" s="65"/>
      <c r="F287" s="65"/>
      <c r="G287" s="65"/>
      <c r="H287" s="9"/>
    </row>
    <row r="288" spans="1:11" s="9" customFormat="1" ht="15.75">
      <c r="A288" s="2"/>
      <c r="B288" s="2"/>
      <c r="C288" s="2"/>
      <c r="D288" s="2"/>
      <c r="E288" s="66"/>
      <c r="F288" s="66"/>
      <c r="G288" s="2"/>
      <c r="H288" s="2"/>
      <c r="I288" s="61"/>
      <c r="J288" s="2"/>
      <c r="K288" s="2"/>
    </row>
    <row r="289" spans="5:11" ht="15.75">
      <c r="E289" s="66"/>
      <c r="F289" s="66"/>
      <c r="K289" s="9"/>
    </row>
    <row r="290" spans="5:6" ht="15.75">
      <c r="E290" s="66"/>
      <c r="F290" s="66"/>
    </row>
    <row r="291" spans="1:10" ht="15.75">
      <c r="A291" s="9"/>
      <c r="B291" s="9"/>
      <c r="C291" s="9"/>
      <c r="D291" s="9"/>
      <c r="E291" s="65"/>
      <c r="F291" s="65"/>
      <c r="G291" s="65"/>
      <c r="H291" s="9"/>
      <c r="J291" s="9"/>
    </row>
    <row r="292" spans="1:11" s="9" customFormat="1" ht="15.75">
      <c r="A292" s="2"/>
      <c r="B292" s="2"/>
      <c r="C292" s="2"/>
      <c r="D292" s="2"/>
      <c r="E292" s="66"/>
      <c r="F292" s="66"/>
      <c r="G292" s="2"/>
      <c r="H292" s="2"/>
      <c r="I292" s="61"/>
      <c r="J292" s="2"/>
      <c r="K292" s="2"/>
    </row>
    <row r="293" spans="5:11" ht="15.75">
      <c r="E293" s="66"/>
      <c r="F293" s="66"/>
      <c r="K293" s="9"/>
    </row>
    <row r="294" spans="5:6" ht="15.75">
      <c r="E294" s="66"/>
      <c r="F294" s="66"/>
    </row>
    <row r="295" spans="5:10" ht="15.75">
      <c r="E295" s="66"/>
      <c r="F295" s="66"/>
      <c r="J295" s="9"/>
    </row>
    <row r="296" spans="1:8" ht="15.75">
      <c r="A296" s="9"/>
      <c r="B296" s="9"/>
      <c r="C296" s="9"/>
      <c r="D296" s="9"/>
      <c r="E296" s="65"/>
      <c r="F296" s="65"/>
      <c r="G296" s="9"/>
      <c r="H296" s="9"/>
    </row>
    <row r="297" spans="1:11" s="9" customFormat="1" ht="15.75">
      <c r="A297" s="2"/>
      <c r="B297" s="2"/>
      <c r="C297" s="2"/>
      <c r="D297" s="2"/>
      <c r="E297" s="66"/>
      <c r="F297" s="66"/>
      <c r="G297" s="2"/>
      <c r="H297" s="2"/>
      <c r="I297" s="61"/>
      <c r="J297" s="2"/>
      <c r="K297" s="2"/>
    </row>
    <row r="298" spans="5:11" ht="15.75">
      <c r="E298" s="66"/>
      <c r="F298" s="66"/>
      <c r="K298" s="9"/>
    </row>
    <row r="300" spans="5:10" ht="15.75">
      <c r="E300" s="66"/>
      <c r="F300" s="66"/>
      <c r="J300" s="9"/>
    </row>
    <row r="301" spans="1:8" ht="15.75">
      <c r="A301" s="9"/>
      <c r="B301" s="9"/>
      <c r="C301" s="9"/>
      <c r="D301" s="9"/>
      <c r="E301" s="65"/>
      <c r="F301" s="65"/>
      <c r="G301" s="9"/>
      <c r="H301" s="9"/>
    </row>
    <row r="302" spans="1:11" s="9" customFormat="1" ht="15.75">
      <c r="A302" s="2"/>
      <c r="B302" s="2"/>
      <c r="C302" s="2"/>
      <c r="D302" s="2"/>
      <c r="E302" s="66"/>
      <c r="F302" s="66"/>
      <c r="G302" s="2"/>
      <c r="H302" s="2"/>
      <c r="I302" s="61"/>
      <c r="J302" s="2"/>
      <c r="K302" s="2"/>
    </row>
    <row r="303" spans="5:11" ht="15.75">
      <c r="E303" s="66"/>
      <c r="F303" s="66"/>
      <c r="K303" s="9"/>
    </row>
    <row r="304" spans="5:6" ht="15.75">
      <c r="E304" s="66"/>
      <c r="F304" s="66"/>
    </row>
    <row r="305" spans="1:10" ht="15.75">
      <c r="A305" s="9"/>
      <c r="B305" s="9"/>
      <c r="C305" s="9"/>
      <c r="D305" s="9"/>
      <c r="E305" s="65"/>
      <c r="F305" s="65"/>
      <c r="G305" s="9"/>
      <c r="H305" s="9"/>
      <c r="J305" s="9"/>
    </row>
    <row r="306" spans="1:11" s="9" customFormat="1" ht="15.75">
      <c r="A306" s="2"/>
      <c r="B306" s="2"/>
      <c r="C306" s="2"/>
      <c r="D306" s="2"/>
      <c r="E306" s="66"/>
      <c r="F306" s="66"/>
      <c r="G306" s="2"/>
      <c r="H306" s="44"/>
      <c r="I306" s="61"/>
      <c r="J306" s="2"/>
      <c r="K306" s="2"/>
    </row>
    <row r="307" spans="5:11" ht="15.75">
      <c r="E307" s="66"/>
      <c r="F307" s="66"/>
      <c r="K307" s="9"/>
    </row>
    <row r="309" ht="15.75">
      <c r="J309" s="9"/>
    </row>
    <row r="310" spans="5:6" ht="15.75">
      <c r="E310" s="67"/>
      <c r="F310" s="67"/>
    </row>
    <row r="311" ht="23.25" customHeight="1"/>
  </sheetData>
  <sheetProtection/>
  <mergeCells count="6">
    <mergeCell ref="E1:H1"/>
    <mergeCell ref="A3:H3"/>
    <mergeCell ref="A4:H4"/>
    <mergeCell ref="A5:H5"/>
    <mergeCell ref="G7:G8"/>
    <mergeCell ref="H7:H8"/>
  </mergeCells>
  <printOptions gridLines="1" headings="1"/>
  <pageMargins left="0.7874015748031497" right="0.7874015748031497" top="0.984251968503937" bottom="0.984251968503937" header="0.5118110236220472" footer="0.5118110236220472"/>
  <pageSetup cellComments="asDisplayed" horizontalDpi="600" verticalDpi="600" orientation="portrait" paperSize="9" scale="48" r:id="rId3"/>
  <rowBreaks count="1" manualBreakCount="1">
    <brk id="73" max="9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93"/>
  <sheetViews>
    <sheetView view="pageBreakPreview" zoomScale="60" zoomScalePageLayoutView="0" workbookViewId="0" topLeftCell="A1">
      <selection activeCell="E7" sqref="E7:H7"/>
    </sheetView>
  </sheetViews>
  <sheetFormatPr defaultColWidth="9.140625" defaultRowHeight="12.75"/>
  <cols>
    <col min="1" max="1" width="4.00390625" style="2" customWidth="1"/>
    <col min="2" max="2" width="4.421875" style="2" customWidth="1"/>
    <col min="3" max="3" width="6.421875" style="2" customWidth="1"/>
    <col min="4" max="4" width="2.57421875" style="2" customWidth="1"/>
    <col min="5" max="5" width="65.8515625" style="2" customWidth="1"/>
    <col min="6" max="6" width="14.28125" style="2" customWidth="1"/>
    <col min="7" max="8" width="19.7109375" style="2" customWidth="1"/>
    <col min="9" max="9" width="9.140625" style="61" customWidth="1"/>
    <col min="10" max="16384" width="9.140625" style="2" customWidth="1"/>
  </cols>
  <sheetData>
    <row r="1" spans="1:8" ht="15.75">
      <c r="A1" s="323"/>
      <c r="B1" s="323"/>
      <c r="C1" s="323"/>
      <c r="D1" s="323"/>
      <c r="E1" s="323" t="s">
        <v>293</v>
      </c>
      <c r="F1" s="323"/>
      <c r="G1" s="323"/>
      <c r="H1" s="323"/>
    </row>
    <row r="2" spans="1:8" ht="15.75">
      <c r="A2" s="322"/>
      <c r="B2" s="322"/>
      <c r="C2" s="322"/>
      <c r="D2" s="322"/>
      <c r="E2" s="322"/>
      <c r="F2" s="322"/>
      <c r="G2" s="322"/>
      <c r="H2" s="322"/>
    </row>
    <row r="3" spans="1:8" ht="15.75">
      <c r="A3" s="322"/>
      <c r="B3" s="322"/>
      <c r="C3" s="322"/>
      <c r="D3" s="322"/>
      <c r="E3" s="322"/>
      <c r="F3" s="322"/>
      <c r="G3" s="322"/>
      <c r="H3" s="322"/>
    </row>
    <row r="4" spans="1:8" ht="15.75">
      <c r="A4" s="322"/>
      <c r="B4" s="322"/>
      <c r="C4" s="322"/>
      <c r="D4" s="322"/>
      <c r="E4" s="322"/>
      <c r="F4" s="322"/>
      <c r="G4" s="322"/>
      <c r="H4" s="322"/>
    </row>
    <row r="5" spans="5:9" ht="38.25" customHeight="1">
      <c r="E5" s="120"/>
      <c r="F5" s="120"/>
      <c r="G5" s="120"/>
      <c r="H5" s="22"/>
      <c r="I5" s="2"/>
    </row>
    <row r="6" spans="5:9" ht="15.75">
      <c r="E6" s="338" t="s">
        <v>176</v>
      </c>
      <c r="F6" s="338"/>
      <c r="G6" s="338"/>
      <c r="H6" s="338"/>
      <c r="I6" s="2"/>
    </row>
    <row r="7" spans="5:9" ht="15.75">
      <c r="E7" s="338" t="s">
        <v>252</v>
      </c>
      <c r="F7" s="338"/>
      <c r="G7" s="338"/>
      <c r="H7" s="338"/>
      <c r="I7" s="2"/>
    </row>
    <row r="8" spans="5:9" ht="15.75">
      <c r="E8" s="55"/>
      <c r="F8" s="49"/>
      <c r="G8" s="49"/>
      <c r="H8" s="22"/>
      <c r="I8" s="2"/>
    </row>
    <row r="9" spans="5:9" ht="16.5" thickBot="1">
      <c r="E9" s="10"/>
      <c r="F9" s="10"/>
      <c r="G9" s="10"/>
      <c r="H9" s="22"/>
      <c r="I9" s="2"/>
    </row>
    <row r="10" spans="1:8" s="22" customFormat="1" ht="44.25" customHeight="1">
      <c r="A10" s="235"/>
      <c r="B10" s="236"/>
      <c r="C10" s="236"/>
      <c r="D10" s="236"/>
      <c r="E10" s="236" t="s">
        <v>147</v>
      </c>
      <c r="F10" s="237"/>
      <c r="G10" s="262" t="s">
        <v>209</v>
      </c>
      <c r="H10" s="301" t="s">
        <v>261</v>
      </c>
    </row>
    <row r="11" spans="1:11" ht="22.5" customHeight="1">
      <c r="A11" s="162" t="s">
        <v>74</v>
      </c>
      <c r="B11" s="192"/>
      <c r="C11" s="192" t="s">
        <v>75</v>
      </c>
      <c r="D11" s="192"/>
      <c r="E11" s="190"/>
      <c r="F11" s="199"/>
      <c r="G11" s="270">
        <f>SUM(G12:G13)</f>
        <v>9588970</v>
      </c>
      <c r="H11" s="314">
        <f>SUM(H12:H13)</f>
        <v>16629266</v>
      </c>
      <c r="I11" s="43"/>
      <c r="J11" s="22"/>
      <c r="K11" s="22"/>
    </row>
    <row r="12" spans="1:11" ht="15.75">
      <c r="A12" s="140"/>
      <c r="B12" s="22" t="s">
        <v>76</v>
      </c>
      <c r="C12" s="22"/>
      <c r="D12" s="22" t="s">
        <v>77</v>
      </c>
      <c r="E12" s="22"/>
      <c r="F12" s="145"/>
      <c r="G12" s="265">
        <f>SUM('2. bevételek'!G46)</f>
        <v>7406970</v>
      </c>
      <c r="H12" s="307">
        <f>SUM('2. bevételek'!H46)</f>
        <v>13882966</v>
      </c>
      <c r="I12" s="24"/>
      <c r="J12" s="22"/>
      <c r="K12" s="22"/>
    </row>
    <row r="13" spans="1:11" ht="15.75">
      <c r="A13" s="140"/>
      <c r="B13" s="22" t="s">
        <v>212</v>
      </c>
      <c r="C13" s="22"/>
      <c r="D13" s="22" t="s">
        <v>213</v>
      </c>
      <c r="E13" s="22"/>
      <c r="F13" s="145"/>
      <c r="G13" s="265">
        <f>SUM('2. bevételek'!G66+'2. bevételek'!G82)</f>
        <v>2182000</v>
      </c>
      <c r="H13" s="307">
        <f>SUM('2. bevételek'!H66+'2. bevételek'!H82)</f>
        <v>2746300</v>
      </c>
      <c r="I13" s="24"/>
      <c r="J13" s="22"/>
      <c r="K13" s="22"/>
    </row>
    <row r="14" spans="1:11" ht="15.75">
      <c r="A14" s="162" t="s">
        <v>159</v>
      </c>
      <c r="B14" s="190"/>
      <c r="C14" s="192" t="s">
        <v>201</v>
      </c>
      <c r="D14" s="190"/>
      <c r="E14" s="190"/>
      <c r="F14" s="191"/>
      <c r="G14" s="271">
        <f>SUM(G15)</f>
        <v>0</v>
      </c>
      <c r="H14" s="315">
        <f>SUM(H15)</f>
        <v>0</v>
      </c>
      <c r="I14" s="24"/>
      <c r="J14" s="22"/>
      <c r="K14" s="22"/>
    </row>
    <row r="15" spans="1:11" ht="15.75">
      <c r="A15" s="136"/>
      <c r="B15" s="22" t="s">
        <v>202</v>
      </c>
      <c r="C15" s="22"/>
      <c r="D15" s="22" t="s">
        <v>203</v>
      </c>
      <c r="E15" s="22"/>
      <c r="F15" s="145"/>
      <c r="G15" s="265">
        <v>0</v>
      </c>
      <c r="H15" s="307">
        <v>0</v>
      </c>
      <c r="I15" s="24"/>
      <c r="J15" s="22"/>
      <c r="K15" s="22"/>
    </row>
    <row r="16" spans="1:8" ht="15.75">
      <c r="A16" s="162" t="s">
        <v>84</v>
      </c>
      <c r="B16" s="192"/>
      <c r="C16" s="192" t="s">
        <v>83</v>
      </c>
      <c r="D16" s="192"/>
      <c r="E16" s="192"/>
      <c r="F16" s="200"/>
      <c r="G16" s="271">
        <f>SUM(G17:G18)</f>
        <v>14215000</v>
      </c>
      <c r="H16" s="315">
        <f>SUM(H17:H18)</f>
        <v>19380000</v>
      </c>
    </row>
    <row r="17" spans="1:8" ht="15.75">
      <c r="A17" s="140"/>
      <c r="B17" s="22" t="s">
        <v>85</v>
      </c>
      <c r="C17" s="22"/>
      <c r="D17" s="22" t="s">
        <v>86</v>
      </c>
      <c r="E17" s="22"/>
      <c r="F17" s="145"/>
      <c r="G17" s="267">
        <f>SUM('2. bevételek'!G24)</f>
        <v>10300000</v>
      </c>
      <c r="H17" s="304">
        <f>SUM('2. bevételek'!H24)</f>
        <v>14550000</v>
      </c>
    </row>
    <row r="18" spans="1:8" ht="15.75">
      <c r="A18" s="136"/>
      <c r="B18" s="22" t="s">
        <v>87</v>
      </c>
      <c r="C18" s="22"/>
      <c r="D18" s="22" t="s">
        <v>88</v>
      </c>
      <c r="E18" s="22"/>
      <c r="F18" s="145"/>
      <c r="G18" s="267">
        <f>SUM('2. bevételek'!G27)</f>
        <v>3915000</v>
      </c>
      <c r="H18" s="304">
        <f>SUM('2. bevételek'!H27)</f>
        <v>4830000</v>
      </c>
    </row>
    <row r="19" spans="1:8" ht="15.75">
      <c r="A19" s="162" t="s">
        <v>98</v>
      </c>
      <c r="B19" s="192"/>
      <c r="C19" s="192" t="s">
        <v>99</v>
      </c>
      <c r="D19" s="192"/>
      <c r="E19" s="192"/>
      <c r="F19" s="200"/>
      <c r="G19" s="271">
        <f>SUM(G20:G25)</f>
        <v>3535000</v>
      </c>
      <c r="H19" s="315">
        <f>SUM(H20:H25)</f>
        <v>4872000</v>
      </c>
    </row>
    <row r="20" spans="1:8" ht="15.75">
      <c r="A20" s="140"/>
      <c r="B20" s="22"/>
      <c r="C20" s="22" t="s">
        <v>277</v>
      </c>
      <c r="D20" s="22" t="s">
        <v>278</v>
      </c>
      <c r="E20" s="22"/>
      <c r="F20" s="145"/>
      <c r="G20" s="267">
        <f>SUM('2. bevételek'!G39)</f>
        <v>0</v>
      </c>
      <c r="H20" s="304">
        <f>SUM('2. bevételek'!H39)</f>
        <v>910000</v>
      </c>
    </row>
    <row r="21" spans="1:8" ht="15.75">
      <c r="A21" s="136"/>
      <c r="B21" s="30"/>
      <c r="C21" s="22" t="s">
        <v>195</v>
      </c>
      <c r="D21" s="22" t="s">
        <v>196</v>
      </c>
      <c r="E21" s="22"/>
      <c r="F21" s="145"/>
      <c r="G21" s="267">
        <f>SUM('2. bevételek'!G40+'2. bevételek'!G86+'2. bevételek'!G91+'2. bevételek'!G101+'2. bevételek'!G11)</f>
        <v>2665000</v>
      </c>
      <c r="H21" s="304">
        <f>SUM('2. bevételek'!H40+'2. bevételek'!H86+'2. bevételek'!H91+'2. bevételek'!H101+'2. bevételek'!H11)</f>
        <v>2964000</v>
      </c>
    </row>
    <row r="22" spans="1:8" ht="15.75">
      <c r="A22" s="140"/>
      <c r="B22" s="22"/>
      <c r="C22" s="22" t="s">
        <v>181</v>
      </c>
      <c r="D22" s="22" t="s">
        <v>182</v>
      </c>
      <c r="E22" s="22"/>
      <c r="F22" s="145"/>
      <c r="G22" s="267">
        <f>SUM('2. bevételek'!G42+'2. bevételek'!G97)</f>
        <v>410000</v>
      </c>
      <c r="H22" s="304">
        <f>SUM('2. bevételek'!H42+'2. bevételek'!H97)</f>
        <v>520000</v>
      </c>
    </row>
    <row r="23" spans="1:9" ht="15.75">
      <c r="A23" s="140"/>
      <c r="B23" s="22"/>
      <c r="C23" s="22" t="s">
        <v>100</v>
      </c>
      <c r="D23" s="22" t="s">
        <v>101</v>
      </c>
      <c r="E23" s="22"/>
      <c r="F23" s="145"/>
      <c r="G23" s="265">
        <f>SUM('2. bevételek'!G76)</f>
        <v>450000</v>
      </c>
      <c r="H23" s="307">
        <f>SUM('2. bevételek'!H76)</f>
        <v>450000</v>
      </c>
      <c r="I23" s="24"/>
    </row>
    <row r="24" spans="1:8" ht="15.75">
      <c r="A24" s="140"/>
      <c r="B24" s="22"/>
      <c r="C24" s="22" t="s">
        <v>102</v>
      </c>
      <c r="D24" s="22" t="s">
        <v>14</v>
      </c>
      <c r="E24" s="22"/>
      <c r="F24" s="145"/>
      <c r="G24" s="265">
        <f>SUM('2. bevételek'!G78+'2. bevételek'!G13)</f>
        <v>10000</v>
      </c>
      <c r="H24" s="307">
        <f>SUM('2. bevételek'!H78+'2. bevételek'!H13)</f>
        <v>10000</v>
      </c>
    </row>
    <row r="25" spans="1:8" ht="15.75">
      <c r="A25" s="140"/>
      <c r="B25" s="22"/>
      <c r="C25" s="22" t="s">
        <v>275</v>
      </c>
      <c r="D25" s="22" t="s">
        <v>276</v>
      </c>
      <c r="E25" s="22"/>
      <c r="F25" s="145"/>
      <c r="G25" s="265">
        <f>SUM('2. bevételek'!G14+'2. bevételek'!G102)</f>
        <v>0</v>
      </c>
      <c r="H25" s="307">
        <f>SUM('2. bevételek'!H14+'2. bevételek'!H102)</f>
        <v>18000</v>
      </c>
    </row>
    <row r="26" spans="1:8" ht="15.75">
      <c r="A26" s="162" t="s">
        <v>104</v>
      </c>
      <c r="B26" s="192"/>
      <c r="C26" s="192" t="s">
        <v>105</v>
      </c>
      <c r="D26" s="192"/>
      <c r="E26" s="192"/>
      <c r="F26" s="200"/>
      <c r="G26" s="271">
        <f>SUM(G27:G27)</f>
        <v>0</v>
      </c>
      <c r="H26" s="315">
        <f>SUM(H27:H27)</f>
        <v>1500000</v>
      </c>
    </row>
    <row r="27" spans="1:8" ht="15.75">
      <c r="A27" s="140"/>
      <c r="B27" s="22" t="s">
        <v>106</v>
      </c>
      <c r="C27" s="22"/>
      <c r="D27" s="22" t="s">
        <v>107</v>
      </c>
      <c r="E27" s="22"/>
      <c r="F27" s="145"/>
      <c r="G27" s="265">
        <f>SUM('2. bevételek'!G93)</f>
        <v>0</v>
      </c>
      <c r="H27" s="307">
        <f>SUM('2. bevételek'!H93)</f>
        <v>1500000</v>
      </c>
    </row>
    <row r="28" spans="1:8" ht="15.75">
      <c r="A28" s="162" t="s">
        <v>108</v>
      </c>
      <c r="B28" s="192"/>
      <c r="C28" s="192" t="s">
        <v>109</v>
      </c>
      <c r="D28" s="192"/>
      <c r="E28" s="192"/>
      <c r="F28" s="200"/>
      <c r="G28" s="271">
        <f>SUM(G29:G29)</f>
        <v>0</v>
      </c>
      <c r="H28" s="315">
        <f>SUM(H29:H29)</f>
        <v>734000</v>
      </c>
    </row>
    <row r="29" spans="1:8" ht="15.75">
      <c r="A29" s="140"/>
      <c r="B29" s="22" t="s">
        <v>246</v>
      </c>
      <c r="C29" s="22"/>
      <c r="D29" s="22" t="s">
        <v>110</v>
      </c>
      <c r="E29" s="22"/>
      <c r="F29" s="145"/>
      <c r="G29" s="265">
        <f>SUM('2. bevételek'!G67+'2. bevételek'!G103)</f>
        <v>0</v>
      </c>
      <c r="H29" s="307">
        <f>SUM('2. bevételek'!H67+'2. bevételek'!H103)</f>
        <v>734000</v>
      </c>
    </row>
    <row r="30" spans="1:8" ht="15.75">
      <c r="A30" s="162" t="s">
        <v>111</v>
      </c>
      <c r="B30" s="192"/>
      <c r="C30" s="192" t="s">
        <v>112</v>
      </c>
      <c r="D30" s="192"/>
      <c r="E30" s="192"/>
      <c r="F30" s="200"/>
      <c r="G30" s="271">
        <f>SUM(G31)</f>
        <v>0</v>
      </c>
      <c r="H30" s="315">
        <f>SUM(H31)</f>
        <v>0</v>
      </c>
    </row>
    <row r="31" spans="1:8" ht="15.75">
      <c r="A31" s="140"/>
      <c r="B31" s="22" t="s">
        <v>142</v>
      </c>
      <c r="C31" s="22"/>
      <c r="D31" s="22" t="s">
        <v>143</v>
      </c>
      <c r="E31" s="22"/>
      <c r="F31" s="145"/>
      <c r="G31" s="265">
        <v>0</v>
      </c>
      <c r="H31" s="307">
        <v>0</v>
      </c>
    </row>
    <row r="32" spans="1:8" ht="15.75">
      <c r="A32" s="162" t="s">
        <v>113</v>
      </c>
      <c r="B32" s="192"/>
      <c r="C32" s="192" t="s">
        <v>114</v>
      </c>
      <c r="D32" s="192"/>
      <c r="E32" s="192"/>
      <c r="F32" s="200"/>
      <c r="G32" s="271">
        <f>SUM(G33)</f>
        <v>6208030</v>
      </c>
      <c r="H32" s="315">
        <f>SUM(H33)</f>
        <v>19505400</v>
      </c>
    </row>
    <row r="33" spans="1:8" ht="15.75">
      <c r="A33" s="140"/>
      <c r="B33" s="22" t="s">
        <v>115</v>
      </c>
      <c r="C33" s="22"/>
      <c r="D33" s="22" t="s">
        <v>116</v>
      </c>
      <c r="E33" s="22"/>
      <c r="F33" s="145"/>
      <c r="G33" s="265">
        <f>SUM('2. bevételek'!G70+'2. bevételek'!G18+'2. bevételek'!G107)</f>
        <v>6208030</v>
      </c>
      <c r="H33" s="307">
        <f>SUM('2. bevételek'!H70+'2. bevételek'!H18+'2. bevételek'!H107)</f>
        <v>19505400</v>
      </c>
    </row>
    <row r="34" spans="1:8" ht="15.75">
      <c r="A34" s="140"/>
      <c r="B34" s="22"/>
      <c r="C34" s="22"/>
      <c r="D34" s="22"/>
      <c r="E34" s="22"/>
      <c r="F34" s="145"/>
      <c r="G34" s="265"/>
      <c r="H34" s="312"/>
    </row>
    <row r="35" spans="1:8" ht="16.5" thickBot="1">
      <c r="A35" s="150" t="s">
        <v>144</v>
      </c>
      <c r="B35" s="197"/>
      <c r="C35" s="197"/>
      <c r="D35" s="197"/>
      <c r="E35" s="197"/>
      <c r="F35" s="201"/>
      <c r="G35" s="272">
        <f>SUM(G11+G16+G19+G26+G28+G30+G32+G14)</f>
        <v>33547000</v>
      </c>
      <c r="H35" s="316">
        <f>SUM(H11+H16+H19+H26+H28+H30+H32+H14)</f>
        <v>62620666</v>
      </c>
    </row>
    <row r="36" spans="1:8" ht="15.75">
      <c r="A36" s="8"/>
      <c r="G36" s="60"/>
      <c r="H36" s="45"/>
    </row>
    <row r="37" ht="15.75">
      <c r="H37" s="45"/>
    </row>
    <row r="38" spans="1:9" ht="15.75">
      <c r="A38" s="8"/>
      <c r="B38" s="6"/>
      <c r="C38" s="6"/>
      <c r="D38" s="6"/>
      <c r="E38" s="7"/>
      <c r="F38" s="7"/>
      <c r="G38" s="40"/>
      <c r="I38" s="2"/>
    </row>
    <row r="39" spans="1:8" ht="15.75">
      <c r="A39" s="9"/>
      <c r="B39" s="9"/>
      <c r="C39" s="9"/>
      <c r="D39" s="9"/>
      <c r="E39" s="9"/>
      <c r="F39" s="9"/>
      <c r="G39" s="60"/>
      <c r="H39" s="45"/>
    </row>
    <row r="40" ht="15.75">
      <c r="H40" s="45"/>
    </row>
    <row r="41" ht="15.75">
      <c r="H41" s="45"/>
    </row>
    <row r="42" ht="15.75">
      <c r="H42" s="45"/>
    </row>
    <row r="43" spans="1:8" ht="15.75">
      <c r="A43" s="9"/>
      <c r="B43" s="9"/>
      <c r="C43" s="9"/>
      <c r="D43" s="9"/>
      <c r="E43" s="9"/>
      <c r="F43" s="9"/>
      <c r="G43" s="60"/>
      <c r="H43" s="45"/>
    </row>
    <row r="44" ht="15.75">
      <c r="H44" s="45"/>
    </row>
    <row r="45" ht="15.75">
      <c r="H45" s="45"/>
    </row>
    <row r="46" ht="15.75">
      <c r="H46" s="45"/>
    </row>
    <row r="47" spans="1:8" ht="15.75">
      <c r="A47" s="8"/>
      <c r="G47" s="60"/>
      <c r="H47" s="45"/>
    </row>
    <row r="48" spans="1:11" ht="22.5" customHeight="1">
      <c r="A48" s="9"/>
      <c r="B48" s="9"/>
      <c r="C48" s="9"/>
      <c r="D48" s="9"/>
      <c r="G48" s="60"/>
      <c r="H48" s="21"/>
      <c r="I48" s="43"/>
      <c r="J48" s="22"/>
      <c r="K48" s="22"/>
    </row>
    <row r="49" spans="8:11" ht="15.75">
      <c r="H49" s="44"/>
      <c r="I49" s="24"/>
      <c r="J49" s="22"/>
      <c r="K49" s="22"/>
    </row>
    <row r="50" spans="3:9" s="9" customFormat="1" ht="15.75">
      <c r="C50" s="2"/>
      <c r="D50" s="2"/>
      <c r="E50" s="2"/>
      <c r="F50" s="2"/>
      <c r="G50" s="2"/>
      <c r="I50" s="62"/>
    </row>
    <row r="51" spans="3:9" s="9" customFormat="1" ht="15.75">
      <c r="C51" s="2"/>
      <c r="D51" s="2"/>
      <c r="E51" s="2"/>
      <c r="F51" s="2"/>
      <c r="G51" s="45"/>
      <c r="I51" s="62"/>
    </row>
    <row r="52" spans="3:9" s="9" customFormat="1" ht="15.75">
      <c r="C52" s="2"/>
      <c r="D52" s="2"/>
      <c r="E52" s="63"/>
      <c r="F52" s="2"/>
      <c r="G52" s="2"/>
      <c r="I52" s="62"/>
    </row>
    <row r="53" spans="3:9" s="9" customFormat="1" ht="15.75">
      <c r="C53" s="2"/>
      <c r="D53" s="2"/>
      <c r="E53" s="63"/>
      <c r="F53" s="2"/>
      <c r="G53" s="2"/>
      <c r="I53" s="62"/>
    </row>
    <row r="54" spans="3:9" s="9" customFormat="1" ht="15.75">
      <c r="C54" s="2"/>
      <c r="D54" s="2"/>
      <c r="E54" s="63"/>
      <c r="F54" s="2"/>
      <c r="G54" s="2"/>
      <c r="I54" s="62"/>
    </row>
    <row r="55" spans="3:9" s="9" customFormat="1" ht="15.75">
      <c r="C55" s="2"/>
      <c r="D55" s="2"/>
      <c r="E55" s="63"/>
      <c r="F55" s="2"/>
      <c r="G55" s="2"/>
      <c r="I55" s="62"/>
    </row>
    <row r="56" spans="3:9" s="9" customFormat="1" ht="15.75">
      <c r="C56" s="2"/>
      <c r="D56" s="2"/>
      <c r="E56" s="63"/>
      <c r="F56" s="2"/>
      <c r="G56" s="2"/>
      <c r="I56" s="62"/>
    </row>
    <row r="57" spans="3:9" s="9" customFormat="1" ht="15.75">
      <c r="C57" s="2"/>
      <c r="D57" s="2"/>
      <c r="E57" s="2"/>
      <c r="F57" s="2"/>
      <c r="G57" s="2"/>
      <c r="I57" s="62"/>
    </row>
    <row r="58" ht="15.75">
      <c r="H58" s="45"/>
    </row>
    <row r="59" spans="4:8" ht="15.75" customHeight="1">
      <c r="D59" s="18"/>
      <c r="H59" s="45"/>
    </row>
    <row r="60" spans="4:8" ht="15.75" customHeight="1">
      <c r="D60" s="18"/>
      <c r="H60" s="45"/>
    </row>
    <row r="61" spans="4:8" ht="15.75" customHeight="1">
      <c r="D61" s="18"/>
      <c r="H61" s="45"/>
    </row>
    <row r="62" ht="15.75">
      <c r="H62" s="45"/>
    </row>
    <row r="63" ht="15.75">
      <c r="H63" s="45"/>
    </row>
    <row r="64" ht="15.75">
      <c r="H64" s="45"/>
    </row>
    <row r="65" ht="15.75">
      <c r="H65" s="45"/>
    </row>
    <row r="66" ht="15.75">
      <c r="H66" s="45"/>
    </row>
    <row r="67" ht="15.75">
      <c r="H67" s="45"/>
    </row>
    <row r="68" ht="15.75">
      <c r="H68" s="45"/>
    </row>
    <row r="69" spans="6:8" ht="15.75">
      <c r="F69" s="64"/>
      <c r="H69" s="45"/>
    </row>
    <row r="70" ht="15.75">
      <c r="H70" s="45"/>
    </row>
    <row r="71" ht="15.75">
      <c r="H71" s="45"/>
    </row>
    <row r="72" ht="15.75">
      <c r="H72" s="45"/>
    </row>
    <row r="73" spans="1:7" s="9" customFormat="1" ht="15.75">
      <c r="A73" s="8"/>
      <c r="B73" s="4"/>
      <c r="C73" s="4"/>
      <c r="D73" s="4"/>
      <c r="E73" s="4"/>
      <c r="F73" s="4"/>
      <c r="G73" s="53"/>
    </row>
    <row r="74" spans="1:8" ht="15.75">
      <c r="A74" s="9"/>
      <c r="B74" s="9"/>
      <c r="C74" s="9"/>
      <c r="D74" s="9"/>
      <c r="E74" s="9"/>
      <c r="F74" s="9"/>
      <c r="G74" s="60"/>
      <c r="H74" s="45"/>
    </row>
    <row r="75" ht="15.75">
      <c r="H75" s="45"/>
    </row>
    <row r="76" ht="15.75">
      <c r="H76" s="45"/>
    </row>
    <row r="77" ht="15.75">
      <c r="H77" s="45"/>
    </row>
    <row r="78" ht="15.75">
      <c r="H78" s="45"/>
    </row>
    <row r="79" spans="1:9" ht="15.75">
      <c r="A79" s="8"/>
      <c r="B79" s="4"/>
      <c r="C79" s="6"/>
      <c r="D79" s="6"/>
      <c r="E79" s="6"/>
      <c r="F79" s="6"/>
      <c r="G79" s="53"/>
      <c r="I79" s="2"/>
    </row>
    <row r="80" spans="1:8" ht="15.75">
      <c r="A80" s="9"/>
      <c r="B80" s="9"/>
      <c r="C80" s="9"/>
      <c r="D80" s="9"/>
      <c r="E80" s="9"/>
      <c r="F80" s="9"/>
      <c r="G80" s="60"/>
      <c r="H80" s="45"/>
    </row>
    <row r="81" ht="15.75">
      <c r="H81" s="45"/>
    </row>
    <row r="82" ht="15.75">
      <c r="H82" s="45"/>
    </row>
    <row r="83" ht="15.75">
      <c r="H83" s="45"/>
    </row>
    <row r="84" spans="1:9" ht="14.25" customHeight="1">
      <c r="A84" s="8"/>
      <c r="B84" s="4"/>
      <c r="C84" s="6"/>
      <c r="D84" s="6"/>
      <c r="E84" s="6"/>
      <c r="F84" s="6"/>
      <c r="G84" s="53"/>
      <c r="I84" s="2"/>
    </row>
    <row r="85" spans="1:8" ht="15.75">
      <c r="A85" s="9"/>
      <c r="B85" s="9"/>
      <c r="C85" s="9"/>
      <c r="D85" s="9"/>
      <c r="E85" s="9"/>
      <c r="F85" s="9"/>
      <c r="G85" s="60"/>
      <c r="H85" s="45"/>
    </row>
    <row r="86" ht="15.75">
      <c r="H86" s="45"/>
    </row>
    <row r="87" ht="15.75">
      <c r="H87" s="45"/>
    </row>
    <row r="88" ht="15.75">
      <c r="H88" s="45"/>
    </row>
    <row r="89" ht="15.75">
      <c r="H89" s="45"/>
    </row>
    <row r="90" ht="15.75">
      <c r="H90" s="45"/>
    </row>
    <row r="91" spans="1:9" ht="15.75">
      <c r="A91" s="8"/>
      <c r="B91" s="4"/>
      <c r="C91" s="6"/>
      <c r="D91" s="6"/>
      <c r="E91" s="6"/>
      <c r="F91" s="6"/>
      <c r="G91" s="53"/>
      <c r="I91" s="2"/>
    </row>
    <row r="92" spans="1:9" ht="15.75">
      <c r="A92" s="8"/>
      <c r="B92" s="4"/>
      <c r="C92" s="6"/>
      <c r="D92" s="6"/>
      <c r="E92" s="6"/>
      <c r="F92" s="6"/>
      <c r="G92" s="53"/>
      <c r="I92" s="2"/>
    </row>
    <row r="93" spans="1:9" ht="15.75">
      <c r="A93" s="8"/>
      <c r="B93" s="4"/>
      <c r="C93" s="6"/>
      <c r="D93" s="6"/>
      <c r="E93" s="6"/>
      <c r="F93" s="6"/>
      <c r="G93" s="53"/>
      <c r="I93" s="2"/>
    </row>
    <row r="94" spans="1:9" ht="15.75">
      <c r="A94" s="8"/>
      <c r="B94" s="4"/>
      <c r="C94" s="6"/>
      <c r="D94" s="6"/>
      <c r="E94" s="6"/>
      <c r="F94" s="6"/>
      <c r="G94" s="53"/>
      <c r="I94" s="2"/>
    </row>
    <row r="95" spans="1:9" ht="15.75">
      <c r="A95" s="8"/>
      <c r="B95" s="4"/>
      <c r="C95" s="6"/>
      <c r="D95" s="6"/>
      <c r="E95" s="6"/>
      <c r="F95" s="6"/>
      <c r="G95" s="53"/>
      <c r="I95" s="2"/>
    </row>
    <row r="96" spans="1:9" ht="15.75">
      <c r="A96" s="8"/>
      <c r="B96" s="4"/>
      <c r="C96" s="6"/>
      <c r="D96" s="6"/>
      <c r="E96" s="6"/>
      <c r="F96" s="6"/>
      <c r="G96" s="53"/>
      <c r="I96" s="2"/>
    </row>
    <row r="97" spans="1:9" ht="15.75">
      <c r="A97" s="8"/>
      <c r="B97" s="4"/>
      <c r="C97" s="6"/>
      <c r="D97" s="6"/>
      <c r="E97" s="6"/>
      <c r="F97" s="6"/>
      <c r="G97" s="53"/>
      <c r="I97" s="2"/>
    </row>
    <row r="98" spans="1:9" ht="15.75">
      <c r="A98" s="8"/>
      <c r="B98" s="4"/>
      <c r="C98" s="6"/>
      <c r="D98" s="6"/>
      <c r="E98" s="6"/>
      <c r="F98" s="6"/>
      <c r="G98" s="53"/>
      <c r="I98" s="2"/>
    </row>
    <row r="99" spans="1:9" ht="15.75">
      <c r="A99" s="8"/>
      <c r="B99" s="4"/>
      <c r="C99" s="6"/>
      <c r="D99" s="6"/>
      <c r="E99" s="6"/>
      <c r="F99" s="6"/>
      <c r="G99" s="53"/>
      <c r="I99" s="2"/>
    </row>
    <row r="100" spans="1:9" ht="15.75">
      <c r="A100" s="8"/>
      <c r="B100" s="4"/>
      <c r="C100" s="6"/>
      <c r="D100" s="6"/>
      <c r="E100" s="6"/>
      <c r="F100" s="6"/>
      <c r="G100" s="53"/>
      <c r="I100" s="2"/>
    </row>
    <row r="101" spans="1:9" ht="15.75">
      <c r="A101" s="8"/>
      <c r="B101" s="4"/>
      <c r="C101" s="6"/>
      <c r="D101" s="6"/>
      <c r="E101" s="6"/>
      <c r="F101" s="6"/>
      <c r="G101" s="53"/>
      <c r="I101" s="2"/>
    </row>
    <row r="102" ht="15.75">
      <c r="H102" s="45"/>
    </row>
    <row r="103" ht="15.75">
      <c r="H103" s="45"/>
    </row>
    <row r="104" ht="15.75">
      <c r="H104" s="45"/>
    </row>
    <row r="105" ht="15.75">
      <c r="H105" s="45"/>
    </row>
    <row r="106" ht="15.75">
      <c r="H106" s="45"/>
    </row>
    <row r="107" spans="1:8" s="22" customFormat="1" ht="15.75">
      <c r="A107" s="47"/>
      <c r="B107" s="47"/>
      <c r="C107" s="47"/>
      <c r="D107" s="47"/>
      <c r="E107" s="47"/>
      <c r="F107" s="47"/>
      <c r="G107" s="56"/>
      <c r="H107" s="21"/>
    </row>
    <row r="108" spans="8:11" ht="15.75">
      <c r="H108" s="21"/>
      <c r="I108" s="43"/>
      <c r="J108" s="22"/>
      <c r="K108" s="22"/>
    </row>
    <row r="109" spans="1:11" ht="22.5" customHeight="1">
      <c r="A109" s="9"/>
      <c r="B109" s="9"/>
      <c r="C109" s="9"/>
      <c r="D109" s="9"/>
      <c r="G109" s="9"/>
      <c r="H109" s="21"/>
      <c r="I109" s="43"/>
      <c r="J109" s="22"/>
      <c r="K109" s="22"/>
    </row>
    <row r="110" spans="8:11" ht="15.75">
      <c r="H110" s="44"/>
      <c r="I110" s="24"/>
      <c r="J110" s="22"/>
      <c r="K110" s="22"/>
    </row>
    <row r="111" spans="3:9" s="9" customFormat="1" ht="15.75">
      <c r="C111" s="2"/>
      <c r="D111" s="2"/>
      <c r="E111" s="2"/>
      <c r="F111" s="2"/>
      <c r="G111" s="2"/>
      <c r="I111" s="62"/>
    </row>
    <row r="112" spans="3:9" s="9" customFormat="1" ht="15.75">
      <c r="C112" s="2"/>
      <c r="D112" s="2"/>
      <c r="E112" s="2"/>
      <c r="F112" s="2"/>
      <c r="G112" s="2"/>
      <c r="I112" s="62"/>
    </row>
    <row r="113" spans="3:9" s="9" customFormat="1" ht="15.75">
      <c r="C113" s="2"/>
      <c r="D113" s="2"/>
      <c r="E113" s="2"/>
      <c r="F113" s="2"/>
      <c r="G113" s="2"/>
      <c r="I113" s="62"/>
    </row>
    <row r="114" ht="15.75">
      <c r="H114" s="45"/>
    </row>
    <row r="115" spans="4:8" ht="15.75" customHeight="1">
      <c r="D115" s="18"/>
      <c r="H115" s="45"/>
    </row>
    <row r="116" ht="15.75">
      <c r="H116" s="45"/>
    </row>
    <row r="117" ht="15.75">
      <c r="H117" s="45"/>
    </row>
    <row r="118" ht="15.75">
      <c r="H118" s="45"/>
    </row>
    <row r="119" ht="15.75">
      <c r="H119" s="45"/>
    </row>
    <row r="120" spans="5:8" ht="15.75">
      <c r="E120" s="64"/>
      <c r="F120" s="64"/>
      <c r="H120" s="45"/>
    </row>
    <row r="121" ht="15.75">
      <c r="H121" s="45"/>
    </row>
    <row r="122" ht="15.75">
      <c r="H122" s="45"/>
    </row>
    <row r="123" ht="15.75">
      <c r="H123" s="45"/>
    </row>
    <row r="124" spans="1:8" ht="15.75">
      <c r="A124" s="9"/>
      <c r="B124" s="9"/>
      <c r="C124" s="9"/>
      <c r="D124" s="9"/>
      <c r="E124" s="9"/>
      <c r="F124" s="9"/>
      <c r="H124" s="45"/>
    </row>
    <row r="125" ht="15.75">
      <c r="H125" s="45"/>
    </row>
    <row r="126" ht="15.75">
      <c r="H126" s="45"/>
    </row>
    <row r="127" ht="15.75">
      <c r="H127" s="45"/>
    </row>
    <row r="128" ht="15.75">
      <c r="H128" s="45"/>
    </row>
    <row r="129" ht="15.75">
      <c r="H129" s="45"/>
    </row>
    <row r="130" spans="1:8" ht="15.75">
      <c r="A130" s="9"/>
      <c r="B130" s="9"/>
      <c r="C130" s="9"/>
      <c r="D130" s="9"/>
      <c r="E130" s="9"/>
      <c r="F130" s="9"/>
      <c r="H130" s="45"/>
    </row>
    <row r="131" ht="15.75">
      <c r="H131" s="45"/>
    </row>
    <row r="132" ht="15.75">
      <c r="H132" s="45"/>
    </row>
    <row r="133" ht="15.75">
      <c r="H133" s="45"/>
    </row>
    <row r="134" ht="15.75">
      <c r="H134" s="45"/>
    </row>
    <row r="135" spans="1:8" ht="15.75">
      <c r="A135" s="9"/>
      <c r="B135" s="9"/>
      <c r="C135" s="9"/>
      <c r="D135" s="9"/>
      <c r="H135" s="45"/>
    </row>
    <row r="136" spans="1:8" ht="15.75">
      <c r="A136" s="9"/>
      <c r="H136" s="45"/>
    </row>
    <row r="137" spans="1:8" ht="15.75">
      <c r="A137" s="9"/>
      <c r="H137" s="45"/>
    </row>
    <row r="138" spans="1:8" ht="15.75">
      <c r="A138" s="9"/>
      <c r="H138" s="45"/>
    </row>
    <row r="139" spans="1:8" ht="15.75">
      <c r="A139" s="9"/>
      <c r="H139" s="45"/>
    </row>
    <row r="140" spans="1:8" ht="15.75">
      <c r="A140" s="9"/>
      <c r="H140" s="45"/>
    </row>
    <row r="141" spans="1:8" ht="15.75">
      <c r="A141" s="9"/>
      <c r="H141" s="45"/>
    </row>
    <row r="142" spans="1:8" ht="15.75">
      <c r="A142" s="9"/>
      <c r="H142" s="45"/>
    </row>
    <row r="143" ht="15.75">
      <c r="H143" s="45"/>
    </row>
    <row r="144" ht="15.75">
      <c r="H144" s="45"/>
    </row>
    <row r="145" ht="15.75">
      <c r="H145" s="45"/>
    </row>
    <row r="146" ht="15.75">
      <c r="H146" s="45"/>
    </row>
    <row r="147" spans="1:8" ht="15.75">
      <c r="A147" s="9"/>
      <c r="B147" s="9"/>
      <c r="C147" s="9"/>
      <c r="D147" s="9"/>
      <c r="E147" s="9"/>
      <c r="F147" s="9"/>
      <c r="H147" s="45"/>
    </row>
    <row r="148" ht="15.75">
      <c r="H148" s="45"/>
    </row>
    <row r="149" ht="15.75">
      <c r="H149" s="45"/>
    </row>
    <row r="150" ht="15.75">
      <c r="H150" s="45"/>
    </row>
    <row r="151" ht="15.75">
      <c r="H151" s="45"/>
    </row>
    <row r="152" ht="15.75">
      <c r="H152" s="45"/>
    </row>
    <row r="153" ht="15.75">
      <c r="H153" s="45"/>
    </row>
    <row r="154" ht="15.75">
      <c r="H154" s="45"/>
    </row>
    <row r="155" ht="15.75">
      <c r="H155" s="45"/>
    </row>
    <row r="156" ht="15.75">
      <c r="H156" s="45"/>
    </row>
    <row r="157" ht="15.75">
      <c r="H157" s="45"/>
    </row>
    <row r="158" ht="15.75">
      <c r="H158" s="45"/>
    </row>
    <row r="159" ht="15.75">
      <c r="H159" s="45"/>
    </row>
    <row r="160" ht="15.75">
      <c r="H160" s="45"/>
    </row>
    <row r="161" ht="15.75">
      <c r="H161" s="45"/>
    </row>
    <row r="162" spans="1:8" ht="15.75">
      <c r="A162" s="9"/>
      <c r="B162" s="9"/>
      <c r="C162" s="9"/>
      <c r="D162" s="9"/>
      <c r="E162" s="9"/>
      <c r="F162" s="9"/>
      <c r="H162" s="45"/>
    </row>
    <row r="163" ht="15.75">
      <c r="H163" s="45"/>
    </row>
    <row r="164" ht="15.75">
      <c r="H164" s="45"/>
    </row>
    <row r="165" ht="15.75">
      <c r="H165" s="45"/>
    </row>
    <row r="166" ht="15.75">
      <c r="H166" s="45"/>
    </row>
    <row r="167" spans="1:8" ht="15.75">
      <c r="A167" s="9"/>
      <c r="B167" s="9"/>
      <c r="C167" s="9"/>
      <c r="D167" s="9"/>
      <c r="E167" s="9"/>
      <c r="F167" s="9"/>
      <c r="H167" s="45"/>
    </row>
    <row r="168" ht="15.75">
      <c r="H168" s="45"/>
    </row>
    <row r="169" ht="15.75">
      <c r="H169" s="45"/>
    </row>
    <row r="170" ht="15.75">
      <c r="H170" s="45"/>
    </row>
    <row r="171" spans="1:8" ht="15.75">
      <c r="A171" s="9"/>
      <c r="B171" s="9"/>
      <c r="C171" s="9"/>
      <c r="D171" s="9"/>
      <c r="E171" s="9"/>
      <c r="F171" s="9"/>
      <c r="H171" s="45"/>
    </row>
    <row r="172" ht="15.75">
      <c r="H172" s="45"/>
    </row>
    <row r="173" ht="15.75">
      <c r="H173" s="45"/>
    </row>
    <row r="174" spans="1:8" ht="15.75">
      <c r="A174" s="9"/>
      <c r="B174" s="9"/>
      <c r="C174" s="9"/>
      <c r="D174" s="9"/>
      <c r="E174" s="9"/>
      <c r="F174" s="9"/>
      <c r="H174" s="45"/>
    </row>
    <row r="175" ht="15.75">
      <c r="H175" s="45"/>
    </row>
    <row r="176" ht="15.75">
      <c r="H176" s="45"/>
    </row>
    <row r="177" ht="15.75">
      <c r="H177" s="45"/>
    </row>
    <row r="178" ht="15.75">
      <c r="H178" s="45"/>
    </row>
    <row r="179" ht="15.75">
      <c r="H179" s="45"/>
    </row>
    <row r="180" ht="15.75">
      <c r="H180" s="45"/>
    </row>
    <row r="181" ht="15.75">
      <c r="H181" s="45"/>
    </row>
    <row r="182" ht="15.75">
      <c r="H182" s="45"/>
    </row>
    <row r="183" ht="15.75">
      <c r="H183" s="45"/>
    </row>
    <row r="184" ht="15.75">
      <c r="H184" s="45"/>
    </row>
    <row r="185" ht="15.75">
      <c r="H185" s="45"/>
    </row>
    <row r="186" ht="15.75">
      <c r="H186" s="45"/>
    </row>
    <row r="187" ht="15.75">
      <c r="H187" s="45"/>
    </row>
    <row r="188" ht="15.75">
      <c r="H188" s="45"/>
    </row>
    <row r="189" ht="15.75">
      <c r="H189" s="45"/>
    </row>
    <row r="190" ht="15.75">
      <c r="H190" s="45"/>
    </row>
    <row r="191" spans="5:9" s="9" customFormat="1" ht="15.75">
      <c r="E191" s="65"/>
      <c r="F191" s="65"/>
      <c r="I191" s="62"/>
    </row>
    <row r="192" spans="5:8" ht="15.75">
      <c r="E192" s="66"/>
      <c r="F192" s="66"/>
      <c r="H192" s="46"/>
    </row>
    <row r="193" spans="5:7" ht="15.75">
      <c r="E193" s="66"/>
      <c r="F193" s="66"/>
      <c r="G193" s="66"/>
    </row>
    <row r="194" spans="5:6" ht="15.75">
      <c r="E194" s="66"/>
      <c r="F194" s="66"/>
    </row>
    <row r="195" spans="5:9" s="9" customFormat="1" ht="15.75">
      <c r="E195" s="65"/>
      <c r="F195" s="65"/>
      <c r="I195" s="62"/>
    </row>
    <row r="196" spans="5:6" ht="15.75">
      <c r="E196" s="66"/>
      <c r="F196" s="66"/>
    </row>
    <row r="197" spans="5:6" ht="15.75">
      <c r="E197" s="66"/>
      <c r="F197" s="66"/>
    </row>
    <row r="198" spans="5:6" ht="15.75">
      <c r="E198" s="66"/>
      <c r="F198" s="66"/>
    </row>
    <row r="199" spans="5:9" s="9" customFormat="1" ht="15.75">
      <c r="E199" s="65"/>
      <c r="F199" s="65"/>
      <c r="I199" s="61"/>
    </row>
    <row r="200" spans="5:6" ht="15.75">
      <c r="E200" s="66"/>
      <c r="F200" s="66"/>
    </row>
    <row r="201" spans="5:6" ht="15.75">
      <c r="E201" s="66"/>
      <c r="F201" s="66"/>
    </row>
    <row r="202" spans="5:6" ht="15.75">
      <c r="E202" s="66"/>
      <c r="F202" s="66"/>
    </row>
    <row r="203" spans="5:6" ht="15.75">
      <c r="E203" s="66"/>
      <c r="F203" s="66"/>
    </row>
    <row r="204" spans="5:6" ht="15.75">
      <c r="E204" s="66"/>
      <c r="F204" s="66"/>
    </row>
    <row r="205" spans="5:6" ht="15.75">
      <c r="E205" s="66"/>
      <c r="F205" s="66"/>
    </row>
    <row r="206" spans="5:6" ht="15.75">
      <c r="E206" s="66"/>
      <c r="F206" s="66"/>
    </row>
    <row r="207" spans="5:6" ht="15.75">
      <c r="E207" s="66"/>
      <c r="F207" s="66"/>
    </row>
    <row r="208" spans="5:6" ht="15.75">
      <c r="E208" s="66"/>
      <c r="F208" s="66"/>
    </row>
    <row r="209" spans="5:9" s="9" customFormat="1" ht="15.75">
      <c r="E209" s="65"/>
      <c r="F209" s="65"/>
      <c r="I209" s="61"/>
    </row>
    <row r="210" spans="5:6" ht="15.75">
      <c r="E210" s="66"/>
      <c r="F210" s="66"/>
    </row>
    <row r="211" spans="5:6" ht="15.75">
      <c r="E211" s="66"/>
      <c r="F211" s="66"/>
    </row>
    <row r="212" spans="5:6" ht="15.75">
      <c r="E212" s="66"/>
      <c r="F212" s="66"/>
    </row>
    <row r="213" spans="5:6" ht="15.75">
      <c r="E213" s="66"/>
      <c r="F213" s="66"/>
    </row>
    <row r="214" spans="5:6" ht="15.75">
      <c r="E214" s="66"/>
      <c r="F214" s="66"/>
    </row>
    <row r="215" spans="5:6" ht="15.75">
      <c r="E215" s="66"/>
      <c r="F215" s="66"/>
    </row>
    <row r="216" spans="5:6" ht="15.75">
      <c r="E216" s="66"/>
      <c r="F216" s="66"/>
    </row>
    <row r="217" spans="5:6" ht="15.75">
      <c r="E217" s="66"/>
      <c r="F217" s="66"/>
    </row>
    <row r="218" spans="5:6" ht="15.75">
      <c r="E218" s="66"/>
      <c r="F218" s="66"/>
    </row>
    <row r="219" spans="5:6" ht="15.75">
      <c r="E219" s="66"/>
      <c r="F219" s="66"/>
    </row>
    <row r="220" spans="5:9" s="9" customFormat="1" ht="15.75">
      <c r="E220" s="65"/>
      <c r="F220" s="65"/>
      <c r="I220" s="61"/>
    </row>
    <row r="221" spans="5:6" ht="15.75">
      <c r="E221" s="66"/>
      <c r="F221" s="66"/>
    </row>
    <row r="222" spans="5:6" ht="15.75">
      <c r="E222" s="66"/>
      <c r="F222" s="66"/>
    </row>
    <row r="223" spans="5:6" ht="15.75">
      <c r="E223" s="66"/>
      <c r="F223" s="66"/>
    </row>
    <row r="224" spans="5:6" ht="15.75">
      <c r="E224" s="66"/>
      <c r="F224" s="66"/>
    </row>
    <row r="225" spans="5:6" ht="15.75">
      <c r="E225" s="66"/>
      <c r="F225" s="66"/>
    </row>
    <row r="226" spans="5:6" ht="15.75">
      <c r="E226" s="66"/>
      <c r="F226" s="66"/>
    </row>
    <row r="227" spans="5:9" s="9" customFormat="1" ht="15.75">
      <c r="E227" s="65"/>
      <c r="F227" s="65"/>
      <c r="I227" s="61"/>
    </row>
    <row r="228" spans="5:6" ht="15.75">
      <c r="E228" s="66"/>
      <c r="F228" s="66"/>
    </row>
    <row r="229" spans="5:6" ht="15.75">
      <c r="E229" s="66"/>
      <c r="F229" s="66"/>
    </row>
    <row r="230" spans="5:6" ht="15.75">
      <c r="E230" s="66"/>
      <c r="F230" s="66"/>
    </row>
    <row r="231" spans="5:6" ht="15.75">
      <c r="E231" s="66"/>
      <c r="F231" s="66"/>
    </row>
    <row r="232" spans="5:6" ht="15.75">
      <c r="E232" s="66"/>
      <c r="F232" s="66"/>
    </row>
    <row r="233" spans="5:6" ht="15.75">
      <c r="E233" s="66"/>
      <c r="F233" s="66"/>
    </row>
    <row r="234" spans="5:6" ht="15.75">
      <c r="E234" s="66"/>
      <c r="F234" s="66"/>
    </row>
    <row r="235" spans="5:6" ht="15.75">
      <c r="E235" s="66"/>
      <c r="F235" s="66"/>
    </row>
    <row r="236" spans="5:6" ht="15.75">
      <c r="E236" s="66"/>
      <c r="F236" s="66"/>
    </row>
    <row r="237" spans="5:6" ht="15.75">
      <c r="E237" s="66"/>
      <c r="F237" s="66"/>
    </row>
    <row r="238" spans="5:6" ht="15.75">
      <c r="E238" s="66"/>
      <c r="F238" s="66"/>
    </row>
    <row r="239" spans="5:6" ht="15.75">
      <c r="E239" s="66"/>
      <c r="F239" s="66"/>
    </row>
    <row r="240" spans="5:6" ht="15.75">
      <c r="E240" s="66"/>
      <c r="F240" s="66"/>
    </row>
    <row r="241" spans="5:6" ht="15.75">
      <c r="E241" s="66"/>
      <c r="F241" s="66"/>
    </row>
    <row r="242" spans="5:6" ht="15.75">
      <c r="E242" s="66"/>
      <c r="F242" s="66"/>
    </row>
    <row r="243" spans="5:6" ht="15.75">
      <c r="E243" s="66"/>
      <c r="F243" s="66"/>
    </row>
    <row r="244" spans="5:6" ht="15.75">
      <c r="E244" s="66"/>
      <c r="F244" s="66"/>
    </row>
    <row r="245" spans="5:6" ht="15.75">
      <c r="E245" s="66"/>
      <c r="F245" s="66"/>
    </row>
    <row r="246" spans="5:6" ht="15.75">
      <c r="E246" s="66"/>
      <c r="F246" s="66"/>
    </row>
    <row r="247" spans="5:6" ht="15.75">
      <c r="E247" s="66"/>
      <c r="F247" s="66"/>
    </row>
    <row r="248" spans="5:6" ht="15.75">
      <c r="E248" s="66"/>
      <c r="F248" s="66"/>
    </row>
    <row r="249" spans="5:6" ht="15.75">
      <c r="E249" s="66"/>
      <c r="F249" s="66"/>
    </row>
    <row r="250" spans="5:6" ht="15.75">
      <c r="E250" s="66"/>
      <c r="F250" s="66"/>
    </row>
    <row r="251" spans="5:6" ht="15.75">
      <c r="E251" s="66"/>
      <c r="F251" s="66"/>
    </row>
    <row r="252" spans="5:6" ht="15.75">
      <c r="E252" s="66"/>
      <c r="F252" s="66"/>
    </row>
    <row r="253" spans="5:6" ht="15.75">
      <c r="E253" s="66"/>
      <c r="F253" s="66"/>
    </row>
    <row r="254" spans="5:6" ht="15.75">
      <c r="E254" s="66"/>
      <c r="F254" s="66"/>
    </row>
    <row r="255" spans="5:8" ht="15.75">
      <c r="E255" s="66"/>
      <c r="F255" s="66"/>
      <c r="H255" s="22"/>
    </row>
    <row r="256" spans="5:8" ht="15.75">
      <c r="E256" s="66"/>
      <c r="F256" s="66"/>
      <c r="H256" s="22"/>
    </row>
    <row r="257" spans="5:9" s="9" customFormat="1" ht="15.75">
      <c r="E257" s="65"/>
      <c r="F257" s="65"/>
      <c r="H257" s="30"/>
      <c r="I257" s="61"/>
    </row>
    <row r="258" spans="5:8" ht="15.75">
      <c r="E258" s="66"/>
      <c r="F258" s="66"/>
      <c r="H258" s="22"/>
    </row>
    <row r="259" spans="5:8" ht="15.75">
      <c r="E259" s="66"/>
      <c r="F259" s="66"/>
      <c r="H259" s="22"/>
    </row>
    <row r="261" spans="5:9" s="9" customFormat="1" ht="15.75">
      <c r="E261" s="65"/>
      <c r="F261" s="65"/>
      <c r="I261" s="61"/>
    </row>
    <row r="262" spans="5:6" ht="15.75">
      <c r="E262" s="66"/>
      <c r="F262" s="66"/>
    </row>
    <row r="263" spans="5:6" ht="15.75">
      <c r="E263" s="66"/>
      <c r="F263" s="66"/>
    </row>
    <row r="264" spans="5:6" ht="15.75">
      <c r="E264" s="66"/>
      <c r="F264" s="66"/>
    </row>
    <row r="265" spans="5:9" s="9" customFormat="1" ht="15.75">
      <c r="E265" s="65"/>
      <c r="F265" s="65"/>
      <c r="I265" s="61"/>
    </row>
    <row r="266" spans="5:6" ht="15.75">
      <c r="E266" s="66"/>
      <c r="F266" s="66"/>
    </row>
    <row r="267" spans="5:6" ht="15.75">
      <c r="E267" s="66"/>
      <c r="F267" s="66"/>
    </row>
    <row r="268" spans="5:6" ht="15.75">
      <c r="E268" s="66"/>
      <c r="F268" s="66"/>
    </row>
    <row r="269" spans="5:6" ht="15.75">
      <c r="E269" s="66"/>
      <c r="F269" s="66"/>
    </row>
    <row r="270" spans="5:9" s="9" customFormat="1" ht="15.75">
      <c r="E270" s="65"/>
      <c r="F270" s="65"/>
      <c r="G270" s="65"/>
      <c r="I270" s="61"/>
    </row>
    <row r="271" spans="5:6" ht="15.75">
      <c r="E271" s="66"/>
      <c r="F271" s="66"/>
    </row>
    <row r="272" spans="5:6" ht="15.75">
      <c r="E272" s="66"/>
      <c r="F272" s="66"/>
    </row>
    <row r="273" spans="5:6" ht="15.75">
      <c r="E273" s="66"/>
      <c r="F273" s="66"/>
    </row>
    <row r="274" spans="5:9" s="9" customFormat="1" ht="15.75">
      <c r="E274" s="65"/>
      <c r="F274" s="65"/>
      <c r="G274" s="65"/>
      <c r="I274" s="61"/>
    </row>
    <row r="275" spans="5:6" ht="15.75">
      <c r="E275" s="66"/>
      <c r="F275" s="66"/>
    </row>
    <row r="276" spans="5:6" ht="15.75">
      <c r="E276" s="66"/>
      <c r="F276" s="66"/>
    </row>
    <row r="277" spans="5:6" ht="15.75">
      <c r="E277" s="66"/>
      <c r="F277" s="66"/>
    </row>
    <row r="278" spans="5:6" ht="15.75">
      <c r="E278" s="66"/>
      <c r="F278" s="66"/>
    </row>
    <row r="279" spans="5:9" s="9" customFormat="1" ht="15.75">
      <c r="E279" s="65"/>
      <c r="F279" s="65"/>
      <c r="I279" s="61"/>
    </row>
    <row r="280" spans="5:6" ht="15.75">
      <c r="E280" s="66"/>
      <c r="F280" s="66"/>
    </row>
    <row r="281" spans="5:6" ht="15.75">
      <c r="E281" s="66"/>
      <c r="F281" s="66"/>
    </row>
    <row r="283" spans="5:6" ht="15.75">
      <c r="E283" s="66"/>
      <c r="F283" s="66"/>
    </row>
    <row r="284" spans="5:9" s="9" customFormat="1" ht="15.75">
      <c r="E284" s="65"/>
      <c r="F284" s="65"/>
      <c r="I284" s="61"/>
    </row>
    <row r="285" spans="5:6" ht="15.75">
      <c r="E285" s="66"/>
      <c r="F285" s="66"/>
    </row>
    <row r="286" spans="5:6" ht="15.75">
      <c r="E286" s="66"/>
      <c r="F286" s="66"/>
    </row>
    <row r="287" spans="5:6" ht="15.75">
      <c r="E287" s="66"/>
      <c r="F287" s="66"/>
    </row>
    <row r="288" spans="5:9" s="9" customFormat="1" ht="15.75">
      <c r="E288" s="65"/>
      <c r="F288" s="65"/>
      <c r="I288" s="61"/>
    </row>
    <row r="289" spans="5:8" ht="15.75">
      <c r="E289" s="66"/>
      <c r="F289" s="66"/>
      <c r="H289" s="44"/>
    </row>
    <row r="290" spans="5:6" ht="15.75">
      <c r="E290" s="66"/>
      <c r="F290" s="66"/>
    </row>
    <row r="293" spans="5:6" ht="23.25" customHeight="1">
      <c r="E293" s="67"/>
      <c r="F293" s="67"/>
    </row>
  </sheetData>
  <sheetProtection/>
  <mergeCells count="4">
    <mergeCell ref="E6:H6"/>
    <mergeCell ref="E7:H7"/>
    <mergeCell ref="A1:D1"/>
    <mergeCell ref="E1:H1"/>
  </mergeCells>
  <printOptions gridLines="1" headings="1"/>
  <pageMargins left="0.7480314960629921" right="0.7480314960629921" top="0.984251968503937" bottom="0.984251968503937" header="0.5118110236220472" footer="0.5118110236220472"/>
  <pageSetup cellComments="asDisplayed" horizontalDpi="600" verticalDpi="600" orientation="portrait" paperSize="9" scale="48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9"/>
  <sheetViews>
    <sheetView view="pageBreakPreview" zoomScale="60" zoomScalePageLayoutView="0" workbookViewId="0" topLeftCell="A1">
      <selection activeCell="A3" sqref="A3:E3"/>
    </sheetView>
  </sheetViews>
  <sheetFormatPr defaultColWidth="9.140625" defaultRowHeight="12.75"/>
  <cols>
    <col min="1" max="1" width="88.00390625" style="0" customWidth="1"/>
    <col min="2" max="5" width="16.140625" style="0" customWidth="1"/>
  </cols>
  <sheetData>
    <row r="1" spans="1:5" ht="15.75" customHeight="1">
      <c r="A1" s="323" t="s">
        <v>294</v>
      </c>
      <c r="B1" s="323"/>
      <c r="C1" s="323"/>
      <c r="D1" s="323"/>
      <c r="E1" s="323"/>
    </row>
    <row r="2" spans="1:5" ht="96.75" customHeight="1">
      <c r="A2" s="120"/>
      <c r="B2" s="120"/>
      <c r="C2" s="120"/>
      <c r="D2" s="120"/>
      <c r="E2" s="120"/>
    </row>
    <row r="3" spans="1:5" ht="15.75">
      <c r="A3" s="343" t="s">
        <v>176</v>
      </c>
      <c r="B3" s="343"/>
      <c r="C3" s="343"/>
      <c r="D3" s="343"/>
      <c r="E3" s="343"/>
    </row>
    <row r="4" spans="1:5" ht="15.75">
      <c r="A4" s="343" t="s">
        <v>253</v>
      </c>
      <c r="B4" s="343"/>
      <c r="C4" s="343"/>
      <c r="D4" s="343"/>
      <c r="E4" s="343"/>
    </row>
    <row r="5" spans="1:5" ht="15.75">
      <c r="A5" s="1"/>
      <c r="B5" s="1"/>
      <c r="C5" s="1"/>
      <c r="D5" s="1"/>
      <c r="E5" s="1"/>
    </row>
    <row r="6" spans="1:5" ht="49.5" customHeight="1">
      <c r="A6" s="75" t="s">
        <v>164</v>
      </c>
      <c r="B6" s="76" t="s">
        <v>165</v>
      </c>
      <c r="C6" s="76" t="s">
        <v>166</v>
      </c>
      <c r="D6" s="76" t="s">
        <v>189</v>
      </c>
      <c r="E6" s="76" t="s">
        <v>167</v>
      </c>
    </row>
    <row r="7" spans="1:5" ht="15.75">
      <c r="A7" s="1"/>
      <c r="B7" s="77"/>
      <c r="C7" s="77"/>
      <c r="D7" s="77"/>
      <c r="E7" s="77"/>
    </row>
    <row r="8" spans="1:5" ht="15.75">
      <c r="A8" s="5" t="s">
        <v>18</v>
      </c>
      <c r="B8" s="81">
        <f>SUM('2. bevételek'!H9)</f>
        <v>40000</v>
      </c>
      <c r="C8" s="77">
        <v>0</v>
      </c>
      <c r="D8" s="77">
        <v>0</v>
      </c>
      <c r="E8" s="77">
        <f aca="true" t="shared" si="0" ref="E8:E19">SUM(B8:D8)</f>
        <v>40000</v>
      </c>
    </row>
    <row r="9" spans="1:5" ht="15.75">
      <c r="A9" s="2" t="s">
        <v>145</v>
      </c>
      <c r="B9" s="81">
        <f>SUM('2. bevételek'!H16)</f>
        <v>4808030</v>
      </c>
      <c r="C9" s="77">
        <v>0</v>
      </c>
      <c r="D9" s="77">
        <v>0</v>
      </c>
      <c r="E9" s="77">
        <f t="shared" si="0"/>
        <v>4808030</v>
      </c>
    </row>
    <row r="10" spans="1:5" ht="15.75">
      <c r="A10" s="140" t="s">
        <v>241</v>
      </c>
      <c r="B10" s="81">
        <f>SUM('2. bevételek'!H22)</f>
        <v>19380000</v>
      </c>
      <c r="C10" s="77">
        <v>0</v>
      </c>
      <c r="D10" s="77">
        <v>0</v>
      </c>
      <c r="E10" s="77">
        <f t="shared" si="0"/>
        <v>19380000</v>
      </c>
    </row>
    <row r="11" spans="1:5" ht="15.75">
      <c r="A11" s="5" t="s">
        <v>214</v>
      </c>
      <c r="B11" s="81">
        <f>SUM('2. bevételek'!H37)</f>
        <v>3289000</v>
      </c>
      <c r="C11" s="77">
        <v>0</v>
      </c>
      <c r="D11" s="77">
        <v>0</v>
      </c>
      <c r="E11" s="77">
        <f t="shared" si="0"/>
        <v>3289000</v>
      </c>
    </row>
    <row r="12" spans="1:5" ht="15.75">
      <c r="A12" s="5" t="s">
        <v>132</v>
      </c>
      <c r="B12" s="81">
        <f>SUM('2. bevételek'!H44)</f>
        <v>16447266</v>
      </c>
      <c r="C12" s="77">
        <v>0</v>
      </c>
      <c r="D12" s="77">
        <v>0</v>
      </c>
      <c r="E12" s="77">
        <f t="shared" si="0"/>
        <v>16447266</v>
      </c>
    </row>
    <row r="13" spans="1:5" ht="15.75">
      <c r="A13" s="5" t="s">
        <v>123</v>
      </c>
      <c r="B13" s="81">
        <v>0</v>
      </c>
      <c r="C13" s="77">
        <f>SUM('2. bevételek'!H74)</f>
        <v>455000</v>
      </c>
      <c r="D13" s="77">
        <v>0</v>
      </c>
      <c r="E13" s="77">
        <f t="shared" si="0"/>
        <v>455000</v>
      </c>
    </row>
    <row r="14" spans="1:5" ht="15.75">
      <c r="A14" s="5" t="s">
        <v>146</v>
      </c>
      <c r="B14" s="81">
        <f>SUM('2. bevételek'!H80)</f>
        <v>2152000</v>
      </c>
      <c r="C14" s="77">
        <v>0</v>
      </c>
      <c r="D14" s="77">
        <v>0</v>
      </c>
      <c r="E14" s="77">
        <f t="shared" si="0"/>
        <v>2152000</v>
      </c>
    </row>
    <row r="15" spans="1:5" ht="15.75">
      <c r="A15" s="140" t="s">
        <v>124</v>
      </c>
      <c r="B15" s="81">
        <f>SUM('2. bevételek'!H84)</f>
        <v>135000</v>
      </c>
      <c r="C15" s="77">
        <v>0</v>
      </c>
      <c r="D15" s="77">
        <v>0</v>
      </c>
      <c r="E15" s="77">
        <f t="shared" si="0"/>
        <v>135000</v>
      </c>
    </row>
    <row r="16" spans="1:5" ht="15.75">
      <c r="A16" s="22" t="s">
        <v>122</v>
      </c>
      <c r="B16" s="81">
        <f>SUM('2. bevételek'!H89)</f>
        <v>2100000</v>
      </c>
      <c r="C16" s="77">
        <v>0</v>
      </c>
      <c r="D16" s="77">
        <v>0</v>
      </c>
      <c r="E16" s="77">
        <f t="shared" si="0"/>
        <v>2100000</v>
      </c>
    </row>
    <row r="17" spans="1:5" ht="15.75">
      <c r="A17" s="140" t="s">
        <v>125</v>
      </c>
      <c r="B17" s="81">
        <f>SUM('2. bevételek'!H95)</f>
        <v>330000</v>
      </c>
      <c r="C17" s="77">
        <v>0</v>
      </c>
      <c r="D17" s="77">
        <v>0</v>
      </c>
      <c r="E17" s="77">
        <f t="shared" si="0"/>
        <v>330000</v>
      </c>
    </row>
    <row r="18" spans="1:5" ht="15.75">
      <c r="A18" s="140" t="s">
        <v>129</v>
      </c>
      <c r="B18" s="81">
        <f>SUM('2. bevételek'!H99)</f>
        <v>187000</v>
      </c>
      <c r="C18" s="77">
        <v>0</v>
      </c>
      <c r="D18" s="77">
        <v>0</v>
      </c>
      <c r="E18" s="77">
        <f t="shared" si="0"/>
        <v>187000</v>
      </c>
    </row>
    <row r="19" spans="1:5" ht="15.75">
      <c r="A19" s="140" t="s">
        <v>270</v>
      </c>
      <c r="B19" s="81">
        <f>SUM('2. bevételek'!H105)</f>
        <v>13297370</v>
      </c>
      <c r="C19" s="77">
        <v>0</v>
      </c>
      <c r="D19" s="77">
        <v>0</v>
      </c>
      <c r="E19" s="77">
        <f t="shared" si="0"/>
        <v>13297370</v>
      </c>
    </row>
    <row r="20" spans="1:5" ht="15.75">
      <c r="A20" s="60" t="s">
        <v>168</v>
      </c>
      <c r="B20" s="78">
        <f>SUM(B8:B19)</f>
        <v>62165666</v>
      </c>
      <c r="C20" s="78">
        <f>SUM(C8:C19)</f>
        <v>455000</v>
      </c>
      <c r="D20" s="78">
        <f>SUM(D8:D19)</f>
        <v>0</v>
      </c>
      <c r="E20" s="78">
        <f>SUM(E8:E19)</f>
        <v>62620666</v>
      </c>
    </row>
    <row r="21" spans="1:15" s="22" customFormat="1" ht="15.75">
      <c r="A21" s="47"/>
      <c r="B21" s="47"/>
      <c r="C21" s="47"/>
      <c r="D21" s="47"/>
      <c r="E21" s="47"/>
      <c r="F21" s="47"/>
      <c r="G21" s="56"/>
      <c r="H21" s="47"/>
      <c r="I21" s="47"/>
      <c r="J21" s="47"/>
      <c r="K21" s="49"/>
      <c r="L21" s="21"/>
      <c r="M21" s="21"/>
      <c r="N21" s="21"/>
      <c r="O21" s="54"/>
    </row>
    <row r="22" spans="1:17" s="2" customFormat="1" ht="15.75">
      <c r="A22" s="36"/>
      <c r="G22" s="60"/>
      <c r="N22" s="45"/>
      <c r="O22" s="45"/>
      <c r="P22" s="45"/>
      <c r="Q22" s="61"/>
    </row>
    <row r="23" spans="1:17" s="2" customFormat="1" ht="15.75">
      <c r="A23" s="9"/>
      <c r="G23" s="60"/>
      <c r="N23" s="45"/>
      <c r="O23" s="45"/>
      <c r="P23" s="45"/>
      <c r="Q23" s="61"/>
    </row>
    <row r="24" spans="1:17" s="2" customFormat="1" ht="15.75">
      <c r="A24" s="8"/>
      <c r="G24" s="60"/>
      <c r="N24" s="45"/>
      <c r="O24" s="45"/>
      <c r="P24" s="45"/>
      <c r="Q24" s="61"/>
    </row>
    <row r="25" spans="1:11" s="2" customFormat="1" ht="15.75">
      <c r="A25" s="8"/>
      <c r="B25" s="6"/>
      <c r="C25" s="6"/>
      <c r="D25" s="6"/>
      <c r="E25" s="7"/>
      <c r="F25" s="7"/>
      <c r="G25" s="40"/>
      <c r="H25" s="52"/>
      <c r="I25" s="13"/>
      <c r="J25" s="26"/>
      <c r="K25" s="24"/>
    </row>
    <row r="26" spans="1:17" s="2" customFormat="1" ht="15.75">
      <c r="A26" s="8"/>
      <c r="G26" s="60"/>
      <c r="N26" s="45"/>
      <c r="O26" s="45"/>
      <c r="P26" s="45"/>
      <c r="Q26" s="61"/>
    </row>
    <row r="27" spans="1:10" s="9" customFormat="1" ht="15.75">
      <c r="A27" s="8"/>
      <c r="B27" s="4"/>
      <c r="C27" s="4"/>
      <c r="D27" s="4"/>
      <c r="E27" s="4"/>
      <c r="F27" s="4"/>
      <c r="G27" s="53"/>
      <c r="H27" s="32"/>
      <c r="I27" s="32"/>
      <c r="J27" s="34"/>
    </row>
    <row r="28" spans="1:10" s="2" customFormat="1" ht="15.75">
      <c r="A28" s="8"/>
      <c r="B28" s="4"/>
      <c r="C28" s="6"/>
      <c r="D28" s="6"/>
      <c r="E28" s="6"/>
      <c r="F28" s="6"/>
      <c r="G28" s="53"/>
      <c r="H28" s="26"/>
      <c r="I28" s="26"/>
      <c r="J28" s="24"/>
    </row>
    <row r="29" spans="1:10" s="2" customFormat="1" ht="14.25" customHeight="1">
      <c r="A29" s="8"/>
      <c r="B29" s="4"/>
      <c r="C29" s="6"/>
      <c r="D29" s="6"/>
      <c r="E29" s="6"/>
      <c r="F29" s="6"/>
      <c r="G29" s="53"/>
      <c r="H29" s="26"/>
      <c r="I29" s="26"/>
      <c r="J29" s="24"/>
    </row>
  </sheetData>
  <sheetProtection/>
  <mergeCells count="3">
    <mergeCell ref="A3:E3"/>
    <mergeCell ref="A4:E4"/>
    <mergeCell ref="A1:E1"/>
  </mergeCells>
  <printOptions gridLines="1" headings="1"/>
  <pageMargins left="0.7480314960629921" right="0.7480314960629921" top="0.984251968503937" bottom="0.984251968503937" header="0.5118110236220472" footer="0.5118110236220472"/>
  <pageSetup cellComments="asDisplayed" horizontalDpi="600" verticalDpi="600" orientation="landscape" paperSize="9" scale="6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68"/>
  <sheetViews>
    <sheetView view="pageBreakPreview" zoomScaleSheetLayoutView="100" zoomScalePageLayoutView="0" workbookViewId="0" topLeftCell="A42">
      <selection activeCell="A1" sqref="A1:H61"/>
    </sheetView>
  </sheetViews>
  <sheetFormatPr defaultColWidth="9.140625" defaultRowHeight="12.75"/>
  <cols>
    <col min="1" max="1" width="3.28125" style="5" customWidth="1"/>
    <col min="2" max="2" width="4.7109375" style="6" customWidth="1"/>
    <col min="3" max="3" width="7.421875" style="6" customWidth="1"/>
    <col min="4" max="4" width="2.140625" style="6" customWidth="1"/>
    <col min="5" max="5" width="55.7109375" style="6" customWidth="1"/>
    <col min="6" max="6" width="24.8515625" style="6" customWidth="1"/>
    <col min="7" max="7" width="19.7109375" style="2" customWidth="1"/>
    <col min="8" max="8" width="19.7109375" style="1" customWidth="1"/>
    <col min="9" max="10" width="9.140625" style="1" customWidth="1"/>
    <col min="11" max="11" width="11.28125" style="1" bestFit="1" customWidth="1"/>
    <col min="12" max="12" width="12.00390625" style="1" customWidth="1"/>
    <col min="13" max="16384" width="9.140625" style="1" customWidth="1"/>
  </cols>
  <sheetData>
    <row r="1" spans="2:10" ht="15.75">
      <c r="B1" s="274"/>
      <c r="C1" s="274"/>
      <c r="D1" s="274"/>
      <c r="E1" s="274"/>
      <c r="F1" s="323" t="s">
        <v>295</v>
      </c>
      <c r="G1" s="323"/>
      <c r="H1" s="323"/>
      <c r="I1" s="282"/>
      <c r="J1" s="282"/>
    </row>
    <row r="2" spans="1:7" ht="48" customHeight="1">
      <c r="A2" s="44"/>
      <c r="B2" s="44"/>
      <c r="C2" s="44"/>
      <c r="D2" s="44"/>
      <c r="E2" s="120"/>
      <c r="F2" s="120"/>
      <c r="G2" s="120"/>
    </row>
    <row r="3" spans="1:8" ht="15.75">
      <c r="A3" s="338" t="s">
        <v>176</v>
      </c>
      <c r="B3" s="338"/>
      <c r="C3" s="338"/>
      <c r="D3" s="338"/>
      <c r="E3" s="338"/>
      <c r="F3" s="338"/>
      <c r="G3" s="338"/>
      <c r="H3" s="338"/>
    </row>
    <row r="4" spans="1:8" ht="15.75">
      <c r="A4" s="338" t="s">
        <v>254</v>
      </c>
      <c r="B4" s="338"/>
      <c r="C4" s="338"/>
      <c r="D4" s="338"/>
      <c r="E4" s="338"/>
      <c r="F4" s="338"/>
      <c r="G4" s="338"/>
      <c r="H4" s="338"/>
    </row>
    <row r="5" spans="1:8" ht="15.75">
      <c r="A5" s="338" t="s">
        <v>9</v>
      </c>
      <c r="B5" s="338"/>
      <c r="C5" s="338"/>
      <c r="D5" s="338"/>
      <c r="E5" s="338"/>
      <c r="F5" s="338"/>
      <c r="G5" s="338"/>
      <c r="H5" s="338"/>
    </row>
    <row r="6" spans="1:6" ht="16.5" thickBot="1">
      <c r="A6" s="10"/>
      <c r="B6" s="10"/>
      <c r="C6" s="10"/>
      <c r="D6" s="10"/>
      <c r="E6" s="10"/>
      <c r="F6" s="10"/>
    </row>
    <row r="7" spans="1:10" ht="30" customHeight="1">
      <c r="A7" s="349" t="s">
        <v>17</v>
      </c>
      <c r="B7" s="346"/>
      <c r="C7" s="346"/>
      <c r="D7" s="346"/>
      <c r="E7" s="346"/>
      <c r="F7" s="346" t="s">
        <v>8</v>
      </c>
      <c r="G7" s="339" t="s">
        <v>209</v>
      </c>
      <c r="H7" s="336" t="s">
        <v>261</v>
      </c>
      <c r="J7" s="3"/>
    </row>
    <row r="8" spans="1:8" ht="30" customHeight="1">
      <c r="A8" s="350"/>
      <c r="B8" s="347"/>
      <c r="C8" s="347"/>
      <c r="D8" s="347"/>
      <c r="E8" s="347"/>
      <c r="F8" s="347"/>
      <c r="G8" s="352"/>
      <c r="H8" s="337"/>
    </row>
    <row r="9" spans="1:8" s="3" customFormat="1" ht="44.25" customHeight="1">
      <c r="A9" s="351"/>
      <c r="B9" s="348"/>
      <c r="C9" s="348"/>
      <c r="D9" s="348"/>
      <c r="E9" s="348"/>
      <c r="F9" s="348"/>
      <c r="G9" s="340"/>
      <c r="H9" s="337"/>
    </row>
    <row r="10" spans="1:8" s="2" customFormat="1" ht="15.75">
      <c r="A10" s="157" t="s">
        <v>18</v>
      </c>
      <c r="B10" s="158"/>
      <c r="C10" s="158"/>
      <c r="D10" s="158"/>
      <c r="E10" s="158"/>
      <c r="F10" s="159"/>
      <c r="G10" s="263">
        <f>SUM(G11+G15+G17+G32+G42)</f>
        <v>10412000</v>
      </c>
      <c r="H10" s="302">
        <f>SUM(H11+H15+H17+H32+H42)</f>
        <v>18660482</v>
      </c>
    </row>
    <row r="11" spans="1:12" s="2" customFormat="1" ht="15.75">
      <c r="A11" s="121" t="s">
        <v>19</v>
      </c>
      <c r="B11" s="40"/>
      <c r="C11" s="40" t="s">
        <v>7</v>
      </c>
      <c r="D11" s="40"/>
      <c r="E11" s="40"/>
      <c r="F11" s="124">
        <v>5</v>
      </c>
      <c r="G11" s="264">
        <f aca="true" t="shared" si="0" ref="G11:H13">SUM(G12)</f>
        <v>5400000</v>
      </c>
      <c r="H11" s="303">
        <f t="shared" si="0"/>
        <v>7000000</v>
      </c>
      <c r="I11" s="9"/>
      <c r="J11" s="9"/>
      <c r="K11" s="250"/>
      <c r="L11" s="250"/>
    </row>
    <row r="12" spans="1:12" s="2" customFormat="1" ht="15.75">
      <c r="A12" s="122"/>
      <c r="B12" s="7" t="s">
        <v>24</v>
      </c>
      <c r="C12" s="7"/>
      <c r="D12" s="7" t="s">
        <v>2</v>
      </c>
      <c r="E12" s="7"/>
      <c r="F12" s="124"/>
      <c r="G12" s="265">
        <f t="shared" si="0"/>
        <v>5400000</v>
      </c>
      <c r="H12" s="307">
        <f t="shared" si="0"/>
        <v>7000000</v>
      </c>
      <c r="K12" s="81"/>
      <c r="L12" s="81"/>
    </row>
    <row r="13" spans="1:12" s="2" customFormat="1" ht="15.75">
      <c r="A13" s="122"/>
      <c r="B13" s="7"/>
      <c r="C13" s="7" t="s">
        <v>25</v>
      </c>
      <c r="D13" s="7" t="s">
        <v>207</v>
      </c>
      <c r="E13" s="7"/>
      <c r="F13" s="124"/>
      <c r="G13" s="265">
        <f t="shared" si="0"/>
        <v>5400000</v>
      </c>
      <c r="H13" s="307">
        <f t="shared" si="0"/>
        <v>7000000</v>
      </c>
      <c r="K13" s="81"/>
      <c r="L13" s="81"/>
    </row>
    <row r="14" spans="1:12" s="2" customFormat="1" ht="15.75">
      <c r="A14" s="122"/>
      <c r="B14" s="7"/>
      <c r="C14" s="7"/>
      <c r="D14" s="22"/>
      <c r="E14" s="7" t="s">
        <v>217</v>
      </c>
      <c r="F14" s="124"/>
      <c r="G14" s="265">
        <v>5400000</v>
      </c>
      <c r="H14" s="307">
        <v>7000000</v>
      </c>
      <c r="K14" s="81"/>
      <c r="L14" s="81"/>
    </row>
    <row r="15" spans="1:12" s="2" customFormat="1" ht="15.75" customHeight="1">
      <c r="A15" s="121" t="s">
        <v>26</v>
      </c>
      <c r="B15" s="40"/>
      <c r="C15" s="40" t="s">
        <v>27</v>
      </c>
      <c r="D15" s="123"/>
      <c r="E15" s="123"/>
      <c r="F15" s="125"/>
      <c r="G15" s="264">
        <f>SUM(G16:G16)</f>
        <v>1055000</v>
      </c>
      <c r="H15" s="303">
        <f>SUM(H16:H16)</f>
        <v>2000000</v>
      </c>
      <c r="I15" s="22"/>
      <c r="K15" s="81"/>
      <c r="L15" s="81"/>
    </row>
    <row r="16" spans="1:12" s="2" customFormat="1" ht="15.75">
      <c r="A16" s="122"/>
      <c r="B16" s="7"/>
      <c r="C16" s="7"/>
      <c r="D16" s="7" t="s">
        <v>13</v>
      </c>
      <c r="E16" s="7"/>
      <c r="F16" s="124"/>
      <c r="G16" s="265">
        <v>1055000</v>
      </c>
      <c r="H16" s="307">
        <v>2000000</v>
      </c>
      <c r="K16" s="81"/>
      <c r="L16" s="81"/>
    </row>
    <row r="17" spans="1:12" s="2" customFormat="1" ht="15.75">
      <c r="A17" s="121" t="s">
        <v>28</v>
      </c>
      <c r="B17" s="40"/>
      <c r="C17" s="40" t="s">
        <v>29</v>
      </c>
      <c r="D17" s="40"/>
      <c r="E17" s="40"/>
      <c r="F17" s="124"/>
      <c r="G17" s="264">
        <f>SUM(G18+G20+G24+G28)</f>
        <v>999000</v>
      </c>
      <c r="H17" s="303">
        <f>SUM(H18+H20+H24+H28)</f>
        <v>1363694</v>
      </c>
      <c r="I17" s="22"/>
      <c r="K17" s="81"/>
      <c r="L17" s="81"/>
    </row>
    <row r="18" spans="1:13" s="37" customFormat="1" ht="15.75">
      <c r="A18" s="122"/>
      <c r="B18" s="7" t="s">
        <v>30</v>
      </c>
      <c r="C18" s="7"/>
      <c r="D18" s="7" t="s">
        <v>3</v>
      </c>
      <c r="E18" s="57"/>
      <c r="F18" s="142"/>
      <c r="G18" s="267">
        <f>SUM(G19)</f>
        <v>145000</v>
      </c>
      <c r="H18" s="304">
        <f>SUM(H19)</f>
        <v>75000</v>
      </c>
      <c r="J18" s="2"/>
      <c r="K18" s="81"/>
      <c r="L18" s="81"/>
      <c r="M18" s="2"/>
    </row>
    <row r="19" spans="1:8" s="2" customFormat="1" ht="15.75">
      <c r="A19" s="122"/>
      <c r="B19" s="7"/>
      <c r="C19" s="7" t="s">
        <v>33</v>
      </c>
      <c r="D19" s="7" t="s">
        <v>34</v>
      </c>
      <c r="E19" s="7"/>
      <c r="F19" s="124"/>
      <c r="G19" s="265">
        <v>145000</v>
      </c>
      <c r="H19" s="307">
        <v>75000</v>
      </c>
    </row>
    <row r="20" spans="1:12" s="2" customFormat="1" ht="15.75">
      <c r="A20" s="122"/>
      <c r="B20" s="7" t="s">
        <v>35</v>
      </c>
      <c r="C20" s="7"/>
      <c r="D20" s="7" t="s">
        <v>36</v>
      </c>
      <c r="E20" s="7"/>
      <c r="F20" s="124"/>
      <c r="G20" s="267">
        <f>SUM(G21+G22)</f>
        <v>345000</v>
      </c>
      <c r="H20" s="304">
        <f>SUM(H21+H22)</f>
        <v>430000</v>
      </c>
      <c r="I20" s="9"/>
      <c r="J20" s="9"/>
      <c r="K20" s="250"/>
      <c r="L20" s="250"/>
    </row>
    <row r="21" spans="1:12" s="2" customFormat="1" ht="15.75">
      <c r="A21" s="122"/>
      <c r="B21" s="7"/>
      <c r="C21" s="7" t="s">
        <v>37</v>
      </c>
      <c r="D21" s="7" t="s">
        <v>38</v>
      </c>
      <c r="E21" s="7"/>
      <c r="F21" s="124"/>
      <c r="G21" s="267">
        <v>205000</v>
      </c>
      <c r="H21" s="304">
        <v>290000</v>
      </c>
      <c r="K21" s="81"/>
      <c r="L21" s="81"/>
    </row>
    <row r="22" spans="1:8" s="2" customFormat="1" ht="15.75">
      <c r="A22" s="122"/>
      <c r="B22" s="7"/>
      <c r="C22" s="7" t="s">
        <v>39</v>
      </c>
      <c r="D22" s="7" t="s">
        <v>40</v>
      </c>
      <c r="E22" s="7"/>
      <c r="F22" s="124"/>
      <c r="G22" s="267">
        <f>SUM(G23)</f>
        <v>140000</v>
      </c>
      <c r="H22" s="304">
        <f>SUM(H23)</f>
        <v>140000</v>
      </c>
    </row>
    <row r="23" spans="1:12" s="37" customFormat="1" ht="15.75">
      <c r="A23" s="122"/>
      <c r="B23" s="7"/>
      <c r="C23" s="7"/>
      <c r="D23" s="7"/>
      <c r="E23" s="7" t="s">
        <v>4</v>
      </c>
      <c r="F23" s="124"/>
      <c r="G23" s="265">
        <v>140000</v>
      </c>
      <c r="H23" s="307">
        <v>140000</v>
      </c>
      <c r="I23" s="9"/>
      <c r="J23" s="67"/>
      <c r="K23" s="250"/>
      <c r="L23" s="250"/>
    </row>
    <row r="24" spans="1:12" s="2" customFormat="1" ht="15.75">
      <c r="A24" s="122"/>
      <c r="B24" s="7" t="s">
        <v>41</v>
      </c>
      <c r="C24" s="7"/>
      <c r="D24" s="7" t="s">
        <v>42</v>
      </c>
      <c r="E24" s="7"/>
      <c r="F24" s="124"/>
      <c r="G24" s="267">
        <f>SUM(G25:G26)</f>
        <v>367000</v>
      </c>
      <c r="H24" s="304">
        <f>SUM(H25:H26)</f>
        <v>715000</v>
      </c>
      <c r="K24" s="81"/>
      <c r="L24" s="81"/>
    </row>
    <row r="25" spans="1:12" s="2" customFormat="1" ht="15.75">
      <c r="A25" s="122"/>
      <c r="B25" s="7"/>
      <c r="C25" s="7" t="s">
        <v>235</v>
      </c>
      <c r="D25" s="7" t="s">
        <v>236</v>
      </c>
      <c r="E25" s="7"/>
      <c r="F25" s="124"/>
      <c r="G25" s="265">
        <v>32000</v>
      </c>
      <c r="H25" s="317">
        <v>0</v>
      </c>
      <c r="K25" s="81"/>
      <c r="L25" s="81"/>
    </row>
    <row r="26" spans="1:12" s="2" customFormat="1" ht="15.75">
      <c r="A26" s="122"/>
      <c r="B26" s="7"/>
      <c r="C26" s="7" t="s">
        <v>47</v>
      </c>
      <c r="D26" s="7" t="s">
        <v>48</v>
      </c>
      <c r="E26" s="7"/>
      <c r="F26" s="124"/>
      <c r="G26" s="267">
        <f>SUM(G27:G27)</f>
        <v>335000</v>
      </c>
      <c r="H26" s="304">
        <f>SUM(H27:H27)</f>
        <v>715000</v>
      </c>
      <c r="K26" s="81"/>
      <c r="L26" s="81"/>
    </row>
    <row r="27" spans="1:12" s="2" customFormat="1" ht="15.75">
      <c r="A27" s="122"/>
      <c r="B27" s="7"/>
      <c r="C27" s="7"/>
      <c r="D27" s="7"/>
      <c r="E27" s="7" t="s">
        <v>49</v>
      </c>
      <c r="F27" s="124"/>
      <c r="G27" s="265">
        <v>335000</v>
      </c>
      <c r="H27" s="307">
        <v>715000</v>
      </c>
      <c r="K27" s="81"/>
      <c r="L27" s="81"/>
    </row>
    <row r="28" spans="1:12" s="2" customFormat="1" ht="15.75">
      <c r="A28" s="122"/>
      <c r="B28" s="7" t="s">
        <v>50</v>
      </c>
      <c r="C28" s="7"/>
      <c r="D28" s="7" t="s">
        <v>51</v>
      </c>
      <c r="E28" s="7"/>
      <c r="F28" s="124"/>
      <c r="G28" s="267">
        <f>SUM(G29:G31)</f>
        <v>142000</v>
      </c>
      <c r="H28" s="304">
        <f>SUM(H29:H31)</f>
        <v>143694</v>
      </c>
      <c r="K28" s="81"/>
      <c r="L28" s="81"/>
    </row>
    <row r="29" spans="1:13" s="37" customFormat="1" ht="15.75">
      <c r="A29" s="122"/>
      <c r="B29" s="7"/>
      <c r="C29" s="7" t="s">
        <v>52</v>
      </c>
      <c r="D29" s="7" t="s">
        <v>53</v>
      </c>
      <c r="E29" s="7"/>
      <c r="F29" s="124"/>
      <c r="G29" s="265">
        <v>140000</v>
      </c>
      <c r="H29" s="307">
        <v>134394</v>
      </c>
      <c r="J29" s="2"/>
      <c r="K29" s="81"/>
      <c r="L29" s="81"/>
      <c r="M29" s="2"/>
    </row>
    <row r="30" spans="1:13" s="37" customFormat="1" ht="15.75">
      <c r="A30" s="122"/>
      <c r="B30" s="7"/>
      <c r="C30" s="7" t="s">
        <v>237</v>
      </c>
      <c r="D30" s="7" t="s">
        <v>238</v>
      </c>
      <c r="E30" s="7"/>
      <c r="F30" s="124"/>
      <c r="G30" s="265">
        <v>1000</v>
      </c>
      <c r="H30" s="307">
        <v>5300</v>
      </c>
      <c r="J30" s="22"/>
      <c r="K30" s="81"/>
      <c r="L30" s="81"/>
      <c r="M30" s="2"/>
    </row>
    <row r="31" spans="1:12" s="2" customFormat="1" ht="15.75">
      <c r="A31" s="122"/>
      <c r="B31" s="7"/>
      <c r="C31" s="7" t="s">
        <v>239</v>
      </c>
      <c r="D31" s="7" t="s">
        <v>240</v>
      </c>
      <c r="E31" s="7"/>
      <c r="F31" s="124"/>
      <c r="G31" s="265">
        <v>1000</v>
      </c>
      <c r="H31" s="307">
        <v>4000</v>
      </c>
      <c r="K31" s="81"/>
      <c r="L31" s="81"/>
    </row>
    <row r="32" spans="1:12" s="2" customFormat="1" ht="15.75">
      <c r="A32" s="121" t="s">
        <v>60</v>
      </c>
      <c r="B32" s="40"/>
      <c r="C32" s="40" t="s">
        <v>61</v>
      </c>
      <c r="D32" s="40"/>
      <c r="E32" s="40"/>
      <c r="F32" s="126"/>
      <c r="G32" s="264">
        <f>SUM(G33+G41+G38)</f>
        <v>1958000</v>
      </c>
      <c r="H32" s="303">
        <f>SUM(H33+H41+H38)</f>
        <v>7296788</v>
      </c>
      <c r="K32" s="81"/>
      <c r="L32" s="81"/>
    </row>
    <row r="33" spans="1:12" s="2" customFormat="1" ht="15.75">
      <c r="A33" s="122"/>
      <c r="B33" s="7"/>
      <c r="C33" s="7" t="s">
        <v>62</v>
      </c>
      <c r="D33" s="7" t="s">
        <v>63</v>
      </c>
      <c r="E33" s="7"/>
      <c r="F33" s="124"/>
      <c r="G33" s="267">
        <f>SUM(G34+G35+G36)</f>
        <v>1958000</v>
      </c>
      <c r="H33" s="304">
        <f>SUM(H34+H35+H36)</f>
        <v>1902888</v>
      </c>
      <c r="K33" s="81"/>
      <c r="L33" s="81"/>
    </row>
    <row r="34" spans="1:13" s="37" customFormat="1" ht="31.5">
      <c r="A34" s="122"/>
      <c r="B34" s="7"/>
      <c r="C34" s="7"/>
      <c r="D34" s="7"/>
      <c r="E34" s="39" t="s">
        <v>12</v>
      </c>
      <c r="F34" s="127"/>
      <c r="G34" s="265">
        <v>1783000</v>
      </c>
      <c r="H34" s="307">
        <v>1729276</v>
      </c>
      <c r="I34" s="2"/>
      <c r="J34" s="2"/>
      <c r="K34" s="81"/>
      <c r="L34" s="81"/>
      <c r="M34" s="2"/>
    </row>
    <row r="35" spans="1:12" s="2" customFormat="1" ht="32.25" customHeight="1">
      <c r="A35" s="122"/>
      <c r="B35" s="7"/>
      <c r="C35" s="7"/>
      <c r="D35" s="7"/>
      <c r="E35" s="39" t="s">
        <v>188</v>
      </c>
      <c r="F35" s="127"/>
      <c r="G35" s="265">
        <v>80000</v>
      </c>
      <c r="H35" s="307">
        <v>80000</v>
      </c>
      <c r="K35" s="81"/>
      <c r="L35" s="81"/>
    </row>
    <row r="36" spans="1:10" s="2" customFormat="1" ht="15.75">
      <c r="A36" s="122"/>
      <c r="B36" s="7"/>
      <c r="C36" s="7"/>
      <c r="D36" s="7"/>
      <c r="E36" s="7" t="s">
        <v>6</v>
      </c>
      <c r="F36" s="128"/>
      <c r="G36" s="267">
        <f>SUM(G37)</f>
        <v>95000</v>
      </c>
      <c r="H36" s="304">
        <f>SUM(H37)</f>
        <v>93612</v>
      </c>
      <c r="J36" s="37"/>
    </row>
    <row r="37" spans="1:12" s="2" customFormat="1" ht="15.75">
      <c r="A37" s="122"/>
      <c r="B37" s="7"/>
      <c r="C37" s="7"/>
      <c r="D37" s="7"/>
      <c r="E37" s="7" t="s">
        <v>131</v>
      </c>
      <c r="F37" s="128"/>
      <c r="G37" s="265">
        <v>95000</v>
      </c>
      <c r="H37" s="307">
        <v>93612</v>
      </c>
      <c r="I37" s="9"/>
      <c r="J37" s="9"/>
      <c r="K37" s="250"/>
      <c r="L37" s="250"/>
    </row>
    <row r="38" spans="1:12" s="9" customFormat="1" ht="15.75">
      <c r="A38" s="122"/>
      <c r="B38" s="7"/>
      <c r="C38" s="7" t="s">
        <v>65</v>
      </c>
      <c r="D38" s="7" t="s">
        <v>64</v>
      </c>
      <c r="E38" s="7"/>
      <c r="F38" s="128"/>
      <c r="G38" s="265">
        <f>SUM(G39:G40)</f>
        <v>0</v>
      </c>
      <c r="H38" s="307">
        <f>SUM(H39:H40)</f>
        <v>5393900</v>
      </c>
      <c r="I38" s="2"/>
      <c r="J38" s="2"/>
      <c r="K38" s="81"/>
      <c r="L38" s="81"/>
    </row>
    <row r="39" spans="1:12" s="2" customFormat="1" ht="15.75">
      <c r="A39" s="122"/>
      <c r="B39" s="7"/>
      <c r="C39" s="7"/>
      <c r="D39" s="7"/>
      <c r="E39" s="7" t="s">
        <v>262</v>
      </c>
      <c r="F39" s="128"/>
      <c r="G39" s="265">
        <v>0</v>
      </c>
      <c r="H39" s="307">
        <v>5343900</v>
      </c>
      <c r="K39" s="81"/>
      <c r="L39" s="81"/>
    </row>
    <row r="40" spans="1:10" s="2" customFormat="1" ht="15" customHeight="1">
      <c r="A40" s="122"/>
      <c r="B40" s="7"/>
      <c r="C40" s="7"/>
      <c r="D40" s="7"/>
      <c r="E40" s="7" t="s">
        <v>266</v>
      </c>
      <c r="F40" s="128"/>
      <c r="G40" s="265">
        <v>0</v>
      </c>
      <c r="H40" s="307">
        <v>50000</v>
      </c>
      <c r="J40" s="9"/>
    </row>
    <row r="41" spans="1:12" s="2" customFormat="1" ht="18" customHeight="1">
      <c r="A41" s="122"/>
      <c r="B41" s="7"/>
      <c r="C41" s="7" t="s">
        <v>221</v>
      </c>
      <c r="D41" s="7" t="s">
        <v>66</v>
      </c>
      <c r="E41" s="7"/>
      <c r="F41" s="124"/>
      <c r="G41" s="265">
        <v>0</v>
      </c>
      <c r="H41" s="307">
        <v>0</v>
      </c>
      <c r="I41" s="9"/>
      <c r="K41" s="250"/>
      <c r="L41" s="250"/>
    </row>
    <row r="42" spans="1:12" s="2" customFormat="1" ht="15.75">
      <c r="A42" s="136" t="s">
        <v>67</v>
      </c>
      <c r="B42" s="137"/>
      <c r="C42" s="137" t="s">
        <v>68</v>
      </c>
      <c r="D42" s="137"/>
      <c r="E42" s="137"/>
      <c r="F42" s="124"/>
      <c r="G42" s="264">
        <f>SUM(G45+G43)</f>
        <v>1000000</v>
      </c>
      <c r="H42" s="303">
        <f>SUM(H45+H43)</f>
        <v>1000000</v>
      </c>
      <c r="K42" s="81"/>
      <c r="L42" s="81"/>
    </row>
    <row r="43" spans="1:12" s="2" customFormat="1" ht="15.75">
      <c r="A43" s="140"/>
      <c r="B43" s="141"/>
      <c r="C43" s="141" t="s">
        <v>243</v>
      </c>
      <c r="D43" s="141" t="s">
        <v>244</v>
      </c>
      <c r="E43" s="141"/>
      <c r="F43" s="124"/>
      <c r="G43" s="267">
        <f>SUM(G44)</f>
        <v>787402</v>
      </c>
      <c r="H43" s="304">
        <f>SUM(H44)</f>
        <v>1000000</v>
      </c>
      <c r="K43" s="81"/>
      <c r="L43" s="81"/>
    </row>
    <row r="44" spans="1:12" s="2" customFormat="1" ht="15.75">
      <c r="A44" s="140"/>
      <c r="B44" s="141"/>
      <c r="C44" s="141"/>
      <c r="D44" s="141"/>
      <c r="E44" s="141" t="s">
        <v>245</v>
      </c>
      <c r="F44" s="124"/>
      <c r="G44" s="265">
        <v>787402</v>
      </c>
      <c r="H44" s="307">
        <v>1000000</v>
      </c>
      <c r="K44" s="81"/>
      <c r="L44" s="81"/>
    </row>
    <row r="45" spans="1:12" s="2" customFormat="1" ht="15.75">
      <c r="A45" s="122"/>
      <c r="B45" s="7"/>
      <c r="C45" s="141" t="s">
        <v>220</v>
      </c>
      <c r="D45" s="141"/>
      <c r="E45" s="141" t="s">
        <v>69</v>
      </c>
      <c r="F45" s="141"/>
      <c r="G45" s="265">
        <v>212598</v>
      </c>
      <c r="H45" s="307">
        <v>0</v>
      </c>
      <c r="K45" s="81"/>
      <c r="L45" s="81"/>
    </row>
    <row r="46" spans="1:9" s="2" customFormat="1" ht="15.75">
      <c r="A46" s="122"/>
      <c r="B46" s="7"/>
      <c r="C46" s="7"/>
      <c r="D46" s="7"/>
      <c r="E46" s="7"/>
      <c r="F46" s="124"/>
      <c r="G46" s="265"/>
      <c r="H46" s="307"/>
      <c r="I46" s="9"/>
    </row>
    <row r="47" spans="1:12" s="2" customFormat="1" ht="15.75">
      <c r="A47" s="157" t="s">
        <v>214</v>
      </c>
      <c r="B47" s="160"/>
      <c r="C47" s="160"/>
      <c r="D47" s="160"/>
      <c r="E47" s="160"/>
      <c r="F47" s="161"/>
      <c r="G47" s="266">
        <f>SUM(G48)</f>
        <v>191000</v>
      </c>
      <c r="H47" s="306">
        <f>SUM(H48)</f>
        <v>767000</v>
      </c>
      <c r="J47" s="9"/>
      <c r="K47" s="250"/>
      <c r="L47" s="250"/>
    </row>
    <row r="48" spans="1:12" s="2" customFormat="1" ht="15.75">
      <c r="A48" s="121" t="s">
        <v>28</v>
      </c>
      <c r="B48" s="40"/>
      <c r="C48" s="40" t="s">
        <v>29</v>
      </c>
      <c r="D48" s="40"/>
      <c r="E48" s="40"/>
      <c r="F48" s="124"/>
      <c r="G48" s="264">
        <f>SUM(G49+G51)</f>
        <v>191000</v>
      </c>
      <c r="H48" s="303">
        <f>SUM(H49+H51)</f>
        <v>767000</v>
      </c>
      <c r="K48" s="81"/>
      <c r="L48" s="81"/>
    </row>
    <row r="49" spans="1:12" s="2" customFormat="1" ht="15.75">
      <c r="A49" s="122"/>
      <c r="B49" s="7" t="s">
        <v>41</v>
      </c>
      <c r="C49" s="7"/>
      <c r="D49" s="7" t="s">
        <v>42</v>
      </c>
      <c r="E49" s="7"/>
      <c r="F49" s="124"/>
      <c r="G49" s="265">
        <f>SUM(G50:G50)</f>
        <v>150000</v>
      </c>
      <c r="H49" s="307">
        <f>SUM(H50:H50)</f>
        <v>560000</v>
      </c>
      <c r="K49" s="81"/>
      <c r="L49" s="81"/>
    </row>
    <row r="50" spans="1:9" s="2" customFormat="1" ht="15.75">
      <c r="A50" s="122"/>
      <c r="B50" s="7"/>
      <c r="C50" s="7" t="s">
        <v>218</v>
      </c>
      <c r="D50" s="7" t="s">
        <v>219</v>
      </c>
      <c r="E50" s="7"/>
      <c r="F50" s="124"/>
      <c r="G50" s="265">
        <v>150000</v>
      </c>
      <c r="H50" s="307">
        <v>560000</v>
      </c>
      <c r="I50" s="9"/>
    </row>
    <row r="51" spans="1:12" s="2" customFormat="1" ht="15.75">
      <c r="A51" s="122"/>
      <c r="B51" s="7" t="s">
        <v>50</v>
      </c>
      <c r="C51" s="7"/>
      <c r="D51" s="7" t="s">
        <v>51</v>
      </c>
      <c r="E51" s="7"/>
      <c r="F51" s="124"/>
      <c r="G51" s="265">
        <f>SUM(G52:G53)</f>
        <v>41000</v>
      </c>
      <c r="H51" s="307">
        <f>SUM(H52:H53)</f>
        <v>207000</v>
      </c>
      <c r="J51" s="9"/>
      <c r="K51" s="250"/>
      <c r="L51" s="250"/>
    </row>
    <row r="52" spans="1:12" s="2" customFormat="1" ht="15.75">
      <c r="A52" s="122"/>
      <c r="B52" s="7"/>
      <c r="C52" s="7" t="s">
        <v>52</v>
      </c>
      <c r="D52" s="7" t="s">
        <v>53</v>
      </c>
      <c r="E52" s="7"/>
      <c r="F52" s="124"/>
      <c r="G52" s="265">
        <v>41000</v>
      </c>
      <c r="H52" s="307">
        <v>161000</v>
      </c>
      <c r="K52" s="81"/>
      <c r="L52" s="81"/>
    </row>
    <row r="53" spans="1:12" s="2" customFormat="1" ht="15.75">
      <c r="A53" s="122"/>
      <c r="B53" s="7"/>
      <c r="C53" s="7" t="s">
        <v>239</v>
      </c>
      <c r="D53" s="7" t="s">
        <v>268</v>
      </c>
      <c r="E53" s="7"/>
      <c r="F53" s="124"/>
      <c r="G53" s="265">
        <v>0</v>
      </c>
      <c r="H53" s="307">
        <v>46000</v>
      </c>
      <c r="K53" s="81"/>
      <c r="L53" s="81"/>
    </row>
    <row r="54" spans="1:9" s="2" customFormat="1" ht="15.75">
      <c r="A54" s="122"/>
      <c r="B54" s="7"/>
      <c r="C54" s="7"/>
      <c r="D54" s="7"/>
      <c r="E54" s="7"/>
      <c r="F54" s="124"/>
      <c r="G54" s="265"/>
      <c r="H54" s="307"/>
      <c r="I54" s="9"/>
    </row>
    <row r="55" spans="1:12" s="2" customFormat="1" ht="15.75">
      <c r="A55" s="157" t="s">
        <v>190</v>
      </c>
      <c r="B55" s="160"/>
      <c r="C55" s="160"/>
      <c r="D55" s="160"/>
      <c r="E55" s="160"/>
      <c r="F55" s="161"/>
      <c r="G55" s="266">
        <f>SUM(G59+G56)</f>
        <v>1500000</v>
      </c>
      <c r="H55" s="306">
        <f>SUM(H59+H56)</f>
        <v>2064300</v>
      </c>
      <c r="J55" s="9"/>
      <c r="K55" s="250"/>
      <c r="L55" s="250"/>
    </row>
    <row r="56" spans="1:12" s="2" customFormat="1" ht="15.75">
      <c r="A56" s="121" t="s">
        <v>60</v>
      </c>
      <c r="B56" s="40"/>
      <c r="C56" s="40" t="s">
        <v>61</v>
      </c>
      <c r="D56" s="40"/>
      <c r="E56" s="40"/>
      <c r="F56" s="124"/>
      <c r="G56" s="264">
        <f>SUM(G57)</f>
        <v>0</v>
      </c>
      <c r="H56" s="303">
        <f>SUM(H57)</f>
        <v>564300</v>
      </c>
      <c r="K56" s="81"/>
      <c r="L56" s="81"/>
    </row>
    <row r="57" spans="1:12" s="2" customFormat="1" ht="15.75">
      <c r="A57" s="121"/>
      <c r="B57" s="7" t="s">
        <v>269</v>
      </c>
      <c r="C57" s="7"/>
      <c r="D57" s="7" t="s">
        <v>264</v>
      </c>
      <c r="E57" s="7"/>
      <c r="F57" s="124"/>
      <c r="G57" s="267">
        <f>SUM(G58)</f>
        <v>0</v>
      </c>
      <c r="H57" s="304">
        <f>SUM(H58)</f>
        <v>564300</v>
      </c>
      <c r="K57" s="81"/>
      <c r="L57" s="81"/>
    </row>
    <row r="58" spans="1:12" s="2" customFormat="1" ht="15.75">
      <c r="A58" s="121"/>
      <c r="B58" s="7"/>
      <c r="C58" s="7"/>
      <c r="D58" s="7"/>
      <c r="E58" s="7" t="s">
        <v>265</v>
      </c>
      <c r="F58" s="124"/>
      <c r="G58" s="267">
        <v>0</v>
      </c>
      <c r="H58" s="304">
        <v>564300</v>
      </c>
      <c r="K58" s="250"/>
      <c r="L58" s="250"/>
    </row>
    <row r="59" spans="1:12" s="2" customFormat="1" ht="15.75">
      <c r="A59" s="121" t="s">
        <v>158</v>
      </c>
      <c r="B59" s="40"/>
      <c r="C59" s="40" t="s">
        <v>157</v>
      </c>
      <c r="D59" s="40"/>
      <c r="E59" s="40"/>
      <c r="F59" s="124"/>
      <c r="G59" s="264">
        <f>SUM(G60)</f>
        <v>1500000</v>
      </c>
      <c r="H59" s="303">
        <f>SUM(H60)</f>
        <v>1500000</v>
      </c>
      <c r="K59" s="250"/>
      <c r="L59" s="250"/>
    </row>
    <row r="60" spans="1:12" s="2" customFormat="1" ht="15.75">
      <c r="A60" s="122"/>
      <c r="B60" s="7"/>
      <c r="C60" s="7" t="s">
        <v>191</v>
      </c>
      <c r="D60" s="7" t="s">
        <v>192</v>
      </c>
      <c r="E60" s="7"/>
      <c r="F60" s="124"/>
      <c r="G60" s="265">
        <v>1500000</v>
      </c>
      <c r="H60" s="307">
        <v>1500000</v>
      </c>
      <c r="K60" s="250"/>
      <c r="L60" s="250"/>
    </row>
    <row r="61" spans="1:12" s="2" customFormat="1" ht="15.75">
      <c r="A61" s="122"/>
      <c r="B61" s="7"/>
      <c r="C61" s="7"/>
      <c r="D61" s="7"/>
      <c r="E61" s="7"/>
      <c r="F61" s="124"/>
      <c r="G61" s="265"/>
      <c r="H61" s="307"/>
      <c r="K61" s="250"/>
      <c r="L61" s="250"/>
    </row>
    <row r="62" spans="1:8" s="2" customFormat="1" ht="15.75">
      <c r="A62" s="162" t="s">
        <v>122</v>
      </c>
      <c r="B62" s="163"/>
      <c r="C62" s="163"/>
      <c r="D62" s="163"/>
      <c r="E62" s="163"/>
      <c r="F62" s="164"/>
      <c r="G62" s="266">
        <f>SUM(G63+G75+G77)</f>
        <v>7681000</v>
      </c>
      <c r="H62" s="306">
        <f>SUM(H63+H75+H77)</f>
        <v>11587000</v>
      </c>
    </row>
    <row r="63" spans="1:8" s="2" customFormat="1" ht="15.75">
      <c r="A63" s="136" t="s">
        <v>19</v>
      </c>
      <c r="B63" s="137"/>
      <c r="C63" s="137" t="s">
        <v>7</v>
      </c>
      <c r="D63" s="137"/>
      <c r="E63" s="137"/>
      <c r="F63" s="139">
        <v>2</v>
      </c>
      <c r="G63" s="264">
        <f>SUM(G64+G72)</f>
        <v>5221000</v>
      </c>
      <c r="H63" s="303">
        <f>SUM(H64+H72)</f>
        <v>7494000</v>
      </c>
    </row>
    <row r="64" spans="1:8" s="2" customFormat="1" ht="15.75">
      <c r="A64" s="140"/>
      <c r="B64" s="141" t="s">
        <v>20</v>
      </c>
      <c r="C64" s="141"/>
      <c r="D64" s="141" t="s">
        <v>21</v>
      </c>
      <c r="E64" s="141"/>
      <c r="F64" s="139"/>
      <c r="G64" s="267">
        <f>SUM(G65+G68+H677+G67+G70+G71)</f>
        <v>4826000</v>
      </c>
      <c r="H64" s="304">
        <f>SUM(H65+H68+I679+H67+H70+H71)</f>
        <v>6794000</v>
      </c>
    </row>
    <row r="65" spans="1:8" s="2" customFormat="1" ht="15.75">
      <c r="A65" s="140"/>
      <c r="B65" s="141"/>
      <c r="C65" s="141" t="s">
        <v>22</v>
      </c>
      <c r="D65" s="141" t="s">
        <v>23</v>
      </c>
      <c r="E65" s="141"/>
      <c r="F65" s="139"/>
      <c r="G65" s="267">
        <f>SUM(G66)</f>
        <v>4350000</v>
      </c>
      <c r="H65" s="304">
        <f>SUM(H66)</f>
        <v>6304000</v>
      </c>
    </row>
    <row r="66" spans="1:8" s="2" customFormat="1" ht="15.75">
      <c r="A66" s="140"/>
      <c r="B66" s="141"/>
      <c r="C66" s="141"/>
      <c r="D66" s="141" t="s">
        <v>121</v>
      </c>
      <c r="E66" s="141"/>
      <c r="F66" s="139"/>
      <c r="G66" s="265">
        <v>4350000</v>
      </c>
      <c r="H66" s="307">
        <v>6304000</v>
      </c>
    </row>
    <row r="67" spans="1:8" s="2" customFormat="1" ht="15.75">
      <c r="A67" s="140"/>
      <c r="B67" s="141"/>
      <c r="C67" s="7" t="s">
        <v>231</v>
      </c>
      <c r="D67" s="7" t="s">
        <v>232</v>
      </c>
      <c r="E67" s="7"/>
      <c r="F67" s="139"/>
      <c r="G67" s="265">
        <v>95000</v>
      </c>
      <c r="H67" s="307">
        <v>95000</v>
      </c>
    </row>
    <row r="68" spans="1:8" s="2" customFormat="1" ht="15.75">
      <c r="A68" s="140"/>
      <c r="B68" s="141"/>
      <c r="C68" s="141" t="s">
        <v>139</v>
      </c>
      <c r="D68" s="141" t="s">
        <v>140</v>
      </c>
      <c r="E68" s="141"/>
      <c r="F68" s="139"/>
      <c r="G68" s="267">
        <f>SUM(G69)</f>
        <v>200000</v>
      </c>
      <c r="H68" s="304">
        <f>SUM(H69)</f>
        <v>200000</v>
      </c>
    </row>
    <row r="69" spans="1:8" s="2" customFormat="1" ht="15.75">
      <c r="A69" s="140"/>
      <c r="B69" s="141"/>
      <c r="C69" s="141"/>
      <c r="D69" s="141" t="s">
        <v>227</v>
      </c>
      <c r="E69" s="141"/>
      <c r="F69" s="139"/>
      <c r="G69" s="265">
        <v>200000</v>
      </c>
      <c r="H69" s="307">
        <v>200000</v>
      </c>
    </row>
    <row r="70" spans="1:8" s="2" customFormat="1" ht="15.75">
      <c r="A70" s="140"/>
      <c r="B70" s="141"/>
      <c r="C70" s="141" t="s">
        <v>210</v>
      </c>
      <c r="D70" s="141" t="s">
        <v>211</v>
      </c>
      <c r="E70" s="141"/>
      <c r="F70" s="139"/>
      <c r="G70" s="265">
        <v>145000</v>
      </c>
      <c r="H70" s="307">
        <v>145000</v>
      </c>
    </row>
    <row r="71" spans="1:8" s="2" customFormat="1" ht="15.75">
      <c r="A71" s="140"/>
      <c r="B71" s="141"/>
      <c r="C71" s="141" t="s">
        <v>247</v>
      </c>
      <c r="D71" s="141" t="s">
        <v>248</v>
      </c>
      <c r="E71" s="141"/>
      <c r="F71" s="139"/>
      <c r="G71" s="265">
        <v>36000</v>
      </c>
      <c r="H71" s="307">
        <v>50000</v>
      </c>
    </row>
    <row r="72" spans="1:8" s="2" customFormat="1" ht="15.75">
      <c r="A72" s="140"/>
      <c r="B72" s="141" t="s">
        <v>24</v>
      </c>
      <c r="C72" s="141"/>
      <c r="D72" s="141" t="s">
        <v>2</v>
      </c>
      <c r="E72" s="141"/>
      <c r="F72" s="139"/>
      <c r="G72" s="267">
        <f>SUM(G73)</f>
        <v>395000</v>
      </c>
      <c r="H72" s="304">
        <f>SUM(H73)</f>
        <v>700000</v>
      </c>
    </row>
    <row r="73" spans="1:8" s="2" customFormat="1" ht="15.75">
      <c r="A73" s="140"/>
      <c r="B73" s="141"/>
      <c r="C73" s="141" t="s">
        <v>225</v>
      </c>
      <c r="D73" s="141" t="s">
        <v>226</v>
      </c>
      <c r="E73" s="141"/>
      <c r="F73" s="139"/>
      <c r="G73" s="265">
        <f>SUM(G74)</f>
        <v>395000</v>
      </c>
      <c r="H73" s="307">
        <f>SUM(H74)</f>
        <v>700000</v>
      </c>
    </row>
    <row r="74" spans="1:8" s="2" customFormat="1" ht="15.75">
      <c r="A74" s="140"/>
      <c r="B74" s="141"/>
      <c r="C74" s="141"/>
      <c r="D74" s="141"/>
      <c r="E74" s="141" t="s">
        <v>186</v>
      </c>
      <c r="F74" s="139"/>
      <c r="G74" s="265">
        <v>395000</v>
      </c>
      <c r="H74" s="307">
        <v>700000</v>
      </c>
    </row>
    <row r="75" spans="1:8" s="2" customFormat="1" ht="15.75">
      <c r="A75" s="136" t="s">
        <v>26</v>
      </c>
      <c r="B75" s="137"/>
      <c r="C75" s="137" t="s">
        <v>27</v>
      </c>
      <c r="D75" s="48"/>
      <c r="E75" s="48"/>
      <c r="F75" s="148"/>
      <c r="G75" s="264">
        <f>SUM(G76:G76)</f>
        <v>1075000</v>
      </c>
      <c r="H75" s="303">
        <f>SUM(H76:H76)</f>
        <v>1905000</v>
      </c>
    </row>
    <row r="76" spans="1:8" s="2" customFormat="1" ht="15.75">
      <c r="A76" s="140"/>
      <c r="B76" s="141"/>
      <c r="C76" s="141" t="s">
        <v>224</v>
      </c>
      <c r="D76" s="141" t="s">
        <v>13</v>
      </c>
      <c r="E76" s="141"/>
      <c r="F76" s="139"/>
      <c r="G76" s="265">
        <v>1075000</v>
      </c>
      <c r="H76" s="307">
        <v>1905000</v>
      </c>
    </row>
    <row r="77" spans="1:8" s="2" customFormat="1" ht="15.75" customHeight="1">
      <c r="A77" s="136" t="s">
        <v>28</v>
      </c>
      <c r="B77" s="137"/>
      <c r="C77" s="137" t="s">
        <v>29</v>
      </c>
      <c r="D77" s="137"/>
      <c r="E77" s="137"/>
      <c r="F77" s="139"/>
      <c r="G77" s="264">
        <f>SUM(G78+G80+G84)</f>
        <v>1385000</v>
      </c>
      <c r="H77" s="303">
        <f>SUM(H78+H80+H84)</f>
        <v>2188000</v>
      </c>
    </row>
    <row r="78" spans="1:8" s="2" customFormat="1" ht="15.75">
      <c r="A78" s="140"/>
      <c r="B78" s="141" t="s">
        <v>30</v>
      </c>
      <c r="C78" s="141"/>
      <c r="D78" s="141" t="s">
        <v>3</v>
      </c>
      <c r="E78" s="22"/>
      <c r="F78" s="145"/>
      <c r="G78" s="267">
        <f>SUM(G79)</f>
        <v>450000</v>
      </c>
      <c r="H78" s="304">
        <f>SUM(H79)</f>
        <v>620000</v>
      </c>
    </row>
    <row r="79" spans="1:13" s="2" customFormat="1" ht="15.75">
      <c r="A79" s="140"/>
      <c r="B79" s="141"/>
      <c r="C79" s="141" t="s">
        <v>33</v>
      </c>
      <c r="D79" s="141" t="s">
        <v>34</v>
      </c>
      <c r="E79" s="141"/>
      <c r="F79" s="139"/>
      <c r="G79" s="267">
        <v>450000</v>
      </c>
      <c r="H79" s="304">
        <v>620000</v>
      </c>
      <c r="I79" s="37"/>
      <c r="M79" s="37"/>
    </row>
    <row r="80" spans="1:12" s="2" customFormat="1" ht="14.25" customHeight="1">
      <c r="A80" s="140"/>
      <c r="B80" s="141" t="s">
        <v>41</v>
      </c>
      <c r="C80" s="141"/>
      <c r="D80" s="141" t="s">
        <v>42</v>
      </c>
      <c r="E80" s="141"/>
      <c r="F80" s="139"/>
      <c r="G80" s="267">
        <f>SUM(G81+G82+G83)</f>
        <v>640000</v>
      </c>
      <c r="H80" s="304">
        <f>SUM(H81+H82+H83)</f>
        <v>1208000</v>
      </c>
      <c r="K80" s="37"/>
      <c r="L80" s="37"/>
    </row>
    <row r="81" spans="1:12" s="37" customFormat="1" ht="15.75">
      <c r="A81" s="140"/>
      <c r="B81" s="141"/>
      <c r="C81" s="141" t="s">
        <v>43</v>
      </c>
      <c r="D81" s="141" t="s">
        <v>44</v>
      </c>
      <c r="E81" s="141"/>
      <c r="F81" s="139"/>
      <c r="G81" s="265">
        <v>60000</v>
      </c>
      <c r="H81" s="307">
        <v>150000</v>
      </c>
      <c r="I81" s="2"/>
      <c r="J81" s="2"/>
      <c r="K81" s="2"/>
      <c r="L81" s="2"/>
    </row>
    <row r="82" spans="1:8" s="2" customFormat="1" ht="15.75">
      <c r="A82" s="140"/>
      <c r="B82" s="141"/>
      <c r="C82" s="141" t="s">
        <v>46</v>
      </c>
      <c r="D82" s="141" t="s">
        <v>5</v>
      </c>
      <c r="E82" s="141"/>
      <c r="F82" s="139"/>
      <c r="G82" s="265">
        <v>50000</v>
      </c>
      <c r="H82" s="307">
        <v>440000</v>
      </c>
    </row>
    <row r="83" spans="1:13" s="37" customFormat="1" ht="15.75">
      <c r="A83" s="140"/>
      <c r="B83" s="141"/>
      <c r="C83" s="141" t="s">
        <v>47</v>
      </c>
      <c r="D83" s="141" t="s">
        <v>48</v>
      </c>
      <c r="E83" s="141"/>
      <c r="F83" s="139"/>
      <c r="G83" s="267">
        <v>530000</v>
      </c>
      <c r="H83" s="304">
        <v>618000</v>
      </c>
      <c r="I83" s="2"/>
      <c r="J83" s="2"/>
      <c r="K83" s="2"/>
      <c r="L83" s="2"/>
      <c r="M83" s="2"/>
    </row>
    <row r="84" spans="1:8" s="2" customFormat="1" ht="15.75">
      <c r="A84" s="140"/>
      <c r="B84" s="141" t="s">
        <v>50</v>
      </c>
      <c r="C84" s="141"/>
      <c r="D84" s="141" t="s">
        <v>51</v>
      </c>
      <c r="E84" s="141"/>
      <c r="F84" s="139"/>
      <c r="G84" s="267">
        <f>SUM(G85)</f>
        <v>295000</v>
      </c>
      <c r="H84" s="304">
        <f>SUM(H85)</f>
        <v>360000</v>
      </c>
    </row>
    <row r="85" spans="1:8" s="2" customFormat="1" ht="15.75">
      <c r="A85" s="140"/>
      <c r="B85" s="141"/>
      <c r="C85" s="141" t="s">
        <v>52</v>
      </c>
      <c r="D85" s="141" t="s">
        <v>53</v>
      </c>
      <c r="E85" s="141"/>
      <c r="F85" s="139"/>
      <c r="G85" s="265">
        <v>295000</v>
      </c>
      <c r="H85" s="307">
        <v>360000</v>
      </c>
    </row>
    <row r="86" spans="1:8" s="2" customFormat="1" ht="15.75">
      <c r="A86" s="140"/>
      <c r="B86" s="141"/>
      <c r="C86" s="141"/>
      <c r="D86" s="141"/>
      <c r="E86" s="141"/>
      <c r="F86" s="139"/>
      <c r="G86" s="265"/>
      <c r="H86" s="307"/>
    </row>
    <row r="87" spans="1:13" s="2" customFormat="1" ht="15.75">
      <c r="A87" s="162" t="s">
        <v>177</v>
      </c>
      <c r="B87" s="165"/>
      <c r="C87" s="165"/>
      <c r="D87" s="165"/>
      <c r="E87" s="165"/>
      <c r="F87" s="166"/>
      <c r="G87" s="266">
        <f>SUM(G88)</f>
        <v>1000000</v>
      </c>
      <c r="H87" s="306">
        <f>SUM(H88)</f>
        <v>1000000</v>
      </c>
      <c r="M87" s="37"/>
    </row>
    <row r="88" spans="1:8" s="2" customFormat="1" ht="15.75">
      <c r="A88" s="136" t="s">
        <v>28</v>
      </c>
      <c r="B88" s="137"/>
      <c r="C88" s="137" t="s">
        <v>29</v>
      </c>
      <c r="D88" s="137"/>
      <c r="E88" s="137"/>
      <c r="F88" s="132"/>
      <c r="G88" s="264">
        <f>SUM(G92+G89)</f>
        <v>1000000</v>
      </c>
      <c r="H88" s="303">
        <f>SUM(H92+H89)</f>
        <v>1000000</v>
      </c>
    </row>
    <row r="89" spans="1:13" s="37" customFormat="1" ht="15.75">
      <c r="A89" s="136"/>
      <c r="B89" s="141" t="s">
        <v>41</v>
      </c>
      <c r="C89" s="141"/>
      <c r="D89" s="141" t="s">
        <v>42</v>
      </c>
      <c r="E89" s="141"/>
      <c r="F89" s="132"/>
      <c r="G89" s="267">
        <f>SUM(G90)</f>
        <v>787402</v>
      </c>
      <c r="H89" s="304">
        <f>SUM(H90)</f>
        <v>787402</v>
      </c>
      <c r="K89" s="2"/>
      <c r="L89" s="2"/>
      <c r="M89" s="2"/>
    </row>
    <row r="90" spans="1:13" s="2" customFormat="1" ht="15.75">
      <c r="A90" s="136"/>
      <c r="B90" s="141"/>
      <c r="C90" s="141" t="s">
        <v>47</v>
      </c>
      <c r="D90" s="141" t="s">
        <v>48</v>
      </c>
      <c r="E90" s="141"/>
      <c r="F90" s="132"/>
      <c r="G90" s="267">
        <f>SUM(G91)</f>
        <v>787402</v>
      </c>
      <c r="H90" s="304">
        <f>SUM(H91)</f>
        <v>787402</v>
      </c>
      <c r="K90" s="37"/>
      <c r="L90" s="37"/>
      <c r="M90" s="9"/>
    </row>
    <row r="91" spans="1:8" s="2" customFormat="1" ht="15.75">
      <c r="A91" s="136"/>
      <c r="B91" s="141"/>
      <c r="C91" s="141"/>
      <c r="D91" s="141"/>
      <c r="E91" s="141" t="s">
        <v>49</v>
      </c>
      <c r="F91" s="132"/>
      <c r="G91" s="265">
        <v>787402</v>
      </c>
      <c r="H91" s="307">
        <v>787402</v>
      </c>
    </row>
    <row r="92" spans="1:13" s="9" customFormat="1" ht="15.75">
      <c r="A92" s="140"/>
      <c r="B92" s="141" t="s">
        <v>50</v>
      </c>
      <c r="C92" s="141"/>
      <c r="D92" s="141" t="s">
        <v>51</v>
      </c>
      <c r="E92" s="141"/>
      <c r="F92" s="132"/>
      <c r="G92" s="267">
        <f>SUM(G93)</f>
        <v>212598</v>
      </c>
      <c r="H92" s="304">
        <f>SUM(H93)</f>
        <v>212598</v>
      </c>
      <c r="K92" s="2"/>
      <c r="L92" s="2"/>
      <c r="M92" s="2"/>
    </row>
    <row r="93" spans="1:12" s="2" customFormat="1" ht="15.75">
      <c r="A93" s="140"/>
      <c r="B93" s="141"/>
      <c r="C93" s="141" t="s">
        <v>52</v>
      </c>
      <c r="D93" s="141" t="s">
        <v>53</v>
      </c>
      <c r="E93" s="141"/>
      <c r="F93" s="132"/>
      <c r="G93" s="265">
        <v>212598</v>
      </c>
      <c r="H93" s="307">
        <v>212598</v>
      </c>
      <c r="K93" s="9"/>
      <c r="L93" s="9"/>
    </row>
    <row r="94" spans="1:8" s="2" customFormat="1" ht="15.75">
      <c r="A94" s="134"/>
      <c r="B94" s="131"/>
      <c r="C94" s="131"/>
      <c r="D94" s="131"/>
      <c r="E94" s="131"/>
      <c r="F94" s="132"/>
      <c r="G94" s="265"/>
      <c r="H94" s="307"/>
    </row>
    <row r="95" spans="1:13" s="2" customFormat="1" ht="15.75">
      <c r="A95" s="162" t="s">
        <v>124</v>
      </c>
      <c r="B95" s="165"/>
      <c r="C95" s="165"/>
      <c r="D95" s="165"/>
      <c r="E95" s="165"/>
      <c r="F95" s="167"/>
      <c r="G95" s="266">
        <f>SUM(G96)</f>
        <v>40000</v>
      </c>
      <c r="H95" s="306">
        <f>SUM(H96)</f>
        <v>35000</v>
      </c>
      <c r="M95" s="37"/>
    </row>
    <row r="96" spans="1:8" s="2" customFormat="1" ht="15.75">
      <c r="A96" s="136" t="s">
        <v>28</v>
      </c>
      <c r="B96" s="137"/>
      <c r="C96" s="137" t="s">
        <v>29</v>
      </c>
      <c r="D96" s="137"/>
      <c r="E96" s="137"/>
      <c r="F96" s="139"/>
      <c r="G96" s="264">
        <f>SUM(G97+G100+G102)</f>
        <v>40000</v>
      </c>
      <c r="H96" s="303">
        <f>SUM(H97+H100+H102)</f>
        <v>35000</v>
      </c>
    </row>
    <row r="97" spans="1:13" s="37" customFormat="1" ht="15.75">
      <c r="A97" s="140"/>
      <c r="B97" s="141" t="s">
        <v>30</v>
      </c>
      <c r="C97" s="141"/>
      <c r="D97" s="141" t="s">
        <v>3</v>
      </c>
      <c r="E97" s="22"/>
      <c r="F97" s="145"/>
      <c r="G97" s="267">
        <f>SUM(G98)</f>
        <v>10000</v>
      </c>
      <c r="H97" s="304">
        <f>SUM(H98)</f>
        <v>10000</v>
      </c>
      <c r="K97" s="2"/>
      <c r="L97" s="2"/>
      <c r="M97" s="2"/>
    </row>
    <row r="98" spans="1:13" s="2" customFormat="1" ht="15.75">
      <c r="A98" s="140"/>
      <c r="B98" s="141"/>
      <c r="C98" s="141" t="s">
        <v>33</v>
      </c>
      <c r="D98" s="141" t="s">
        <v>34</v>
      </c>
      <c r="E98" s="141"/>
      <c r="F98" s="139"/>
      <c r="G98" s="265">
        <f>SUM(G99:G99)</f>
        <v>10000</v>
      </c>
      <c r="H98" s="307">
        <f>SUM(H99:H99)</f>
        <v>10000</v>
      </c>
      <c r="I98" s="37"/>
      <c r="K98" s="37"/>
      <c r="L98" s="37"/>
      <c r="M98" s="9"/>
    </row>
    <row r="99" spans="1:13" s="2" customFormat="1" ht="15.75">
      <c r="A99" s="136"/>
      <c r="B99" s="137"/>
      <c r="C99" s="137"/>
      <c r="D99" s="137"/>
      <c r="E99" s="141" t="s">
        <v>11</v>
      </c>
      <c r="F99" s="139"/>
      <c r="G99" s="265">
        <v>10000</v>
      </c>
      <c r="H99" s="307">
        <v>10000</v>
      </c>
      <c r="I99" s="9"/>
      <c r="K99" s="37"/>
      <c r="L99" s="37"/>
      <c r="M99" s="9"/>
    </row>
    <row r="100" spans="1:13" s="9" customFormat="1" ht="15.75">
      <c r="A100" s="140"/>
      <c r="B100" s="141" t="s">
        <v>41</v>
      </c>
      <c r="C100" s="141"/>
      <c r="D100" s="141" t="s">
        <v>42</v>
      </c>
      <c r="E100" s="141"/>
      <c r="F100" s="139"/>
      <c r="G100" s="267">
        <f>SUM(G101)</f>
        <v>20000</v>
      </c>
      <c r="H100" s="304">
        <f>SUM(H101)</f>
        <v>20000</v>
      </c>
      <c r="I100" s="2"/>
      <c r="J100" s="2"/>
      <c r="M100" s="2"/>
    </row>
    <row r="101" spans="1:13" s="9" customFormat="1" ht="15.75">
      <c r="A101" s="140"/>
      <c r="B101" s="141"/>
      <c r="C101" s="141" t="s">
        <v>43</v>
      </c>
      <c r="D101" s="141" t="s">
        <v>44</v>
      </c>
      <c r="E101" s="141"/>
      <c r="F101" s="139"/>
      <c r="G101" s="265">
        <v>20000</v>
      </c>
      <c r="H101" s="307">
        <v>20000</v>
      </c>
      <c r="I101" s="37"/>
      <c r="J101" s="37"/>
      <c r="K101" s="2"/>
      <c r="L101" s="2"/>
      <c r="M101" s="2"/>
    </row>
    <row r="102" spans="1:8" s="2" customFormat="1" ht="15.75">
      <c r="A102" s="140"/>
      <c r="B102" s="141" t="s">
        <v>50</v>
      </c>
      <c r="C102" s="141"/>
      <c r="D102" s="141" t="s">
        <v>51</v>
      </c>
      <c r="E102" s="141"/>
      <c r="F102" s="139"/>
      <c r="G102" s="267">
        <f>SUM(G103)</f>
        <v>10000</v>
      </c>
      <c r="H102" s="304">
        <f>SUM(H103)</f>
        <v>5000</v>
      </c>
    </row>
    <row r="103" spans="1:13" s="37" customFormat="1" ht="15.75">
      <c r="A103" s="140"/>
      <c r="B103" s="141"/>
      <c r="C103" s="141" t="s">
        <v>52</v>
      </c>
      <c r="D103" s="141" t="s">
        <v>53</v>
      </c>
      <c r="E103" s="141"/>
      <c r="F103" s="139"/>
      <c r="G103" s="265">
        <v>10000</v>
      </c>
      <c r="H103" s="307">
        <v>5000</v>
      </c>
      <c r="K103" s="2"/>
      <c r="L103" s="2"/>
      <c r="M103" s="2"/>
    </row>
    <row r="104" spans="1:12" s="2" customFormat="1" ht="15.75">
      <c r="A104" s="140"/>
      <c r="B104" s="141"/>
      <c r="C104" s="141"/>
      <c r="D104" s="141"/>
      <c r="E104" s="141"/>
      <c r="F104" s="139"/>
      <c r="G104" s="265"/>
      <c r="H104" s="307"/>
      <c r="K104" s="37"/>
      <c r="L104" s="37"/>
    </row>
    <row r="105" spans="1:13" s="2" customFormat="1" ht="15.75">
      <c r="A105" s="162" t="s">
        <v>125</v>
      </c>
      <c r="B105" s="165"/>
      <c r="C105" s="165"/>
      <c r="D105" s="165"/>
      <c r="E105" s="165"/>
      <c r="F105" s="167"/>
      <c r="G105" s="266">
        <f>SUM(G106)</f>
        <v>5252000</v>
      </c>
      <c r="H105" s="306">
        <f>SUM(H106)</f>
        <v>4915000</v>
      </c>
      <c r="M105" s="37"/>
    </row>
    <row r="106" spans="1:8" s="2" customFormat="1" ht="15.75">
      <c r="A106" s="136" t="s">
        <v>28</v>
      </c>
      <c r="B106" s="137"/>
      <c r="C106" s="137" t="s">
        <v>29</v>
      </c>
      <c r="D106" s="137"/>
      <c r="E106" s="137"/>
      <c r="F106" s="139"/>
      <c r="G106" s="264">
        <f>SUM(G107+G110)</f>
        <v>5252000</v>
      </c>
      <c r="H106" s="303">
        <f>SUM(H107+H110)</f>
        <v>4915000</v>
      </c>
    </row>
    <row r="107" spans="1:13" s="37" customFormat="1" ht="15.75">
      <c r="A107" s="140"/>
      <c r="B107" s="141" t="s">
        <v>41</v>
      </c>
      <c r="C107" s="141"/>
      <c r="D107" s="141" t="s">
        <v>42</v>
      </c>
      <c r="E107" s="141"/>
      <c r="F107" s="139"/>
      <c r="G107" s="267">
        <f>SUM(G108)</f>
        <v>4135000</v>
      </c>
      <c r="H107" s="304">
        <f>SUM(H108)</f>
        <v>3880000</v>
      </c>
      <c r="K107" s="2"/>
      <c r="L107" s="2"/>
      <c r="M107" s="2"/>
    </row>
    <row r="108" spans="1:13" s="2" customFormat="1" ht="15.75">
      <c r="A108" s="140"/>
      <c r="B108" s="141"/>
      <c r="C108" s="141" t="s">
        <v>43</v>
      </c>
      <c r="D108" s="141" t="s">
        <v>44</v>
      </c>
      <c r="E108" s="141"/>
      <c r="F108" s="139"/>
      <c r="G108" s="265">
        <f>SUM(G109:G109)</f>
        <v>4135000</v>
      </c>
      <c r="H108" s="307">
        <f>SUM(H109:H109)</f>
        <v>3880000</v>
      </c>
      <c r="K108" s="37"/>
      <c r="L108" s="37"/>
      <c r="M108" s="9"/>
    </row>
    <row r="109" spans="1:8" s="2" customFormat="1" ht="15.75">
      <c r="A109" s="140"/>
      <c r="B109" s="141"/>
      <c r="C109" s="141"/>
      <c r="D109" s="141"/>
      <c r="E109" s="141" t="s">
        <v>45</v>
      </c>
      <c r="F109" s="139"/>
      <c r="G109" s="265">
        <v>4135000</v>
      </c>
      <c r="H109" s="307">
        <v>3880000</v>
      </c>
    </row>
    <row r="110" spans="1:13" s="9" customFormat="1" ht="15.75">
      <c r="A110" s="140"/>
      <c r="B110" s="141" t="s">
        <v>50</v>
      </c>
      <c r="C110" s="141"/>
      <c r="D110" s="141" t="s">
        <v>51</v>
      </c>
      <c r="E110" s="141"/>
      <c r="F110" s="139"/>
      <c r="G110" s="267">
        <f>SUM(G111)</f>
        <v>1117000</v>
      </c>
      <c r="H110" s="304">
        <f>SUM(H111)</f>
        <v>1035000</v>
      </c>
      <c r="K110" s="2"/>
      <c r="L110" s="2"/>
      <c r="M110" s="37"/>
    </row>
    <row r="111" spans="1:12" s="2" customFormat="1" ht="15.75">
      <c r="A111" s="140"/>
      <c r="B111" s="141"/>
      <c r="C111" s="141" t="s">
        <v>52</v>
      </c>
      <c r="D111" s="141" t="s">
        <v>53</v>
      </c>
      <c r="E111" s="141"/>
      <c r="F111" s="139"/>
      <c r="G111" s="265">
        <v>1117000</v>
      </c>
      <c r="H111" s="307">
        <v>1035000</v>
      </c>
      <c r="K111" s="9"/>
      <c r="L111" s="9"/>
    </row>
    <row r="112" spans="1:13" s="37" customFormat="1" ht="15.75">
      <c r="A112" s="130"/>
      <c r="B112" s="133"/>
      <c r="C112" s="133"/>
      <c r="D112" s="133"/>
      <c r="E112" s="133"/>
      <c r="F112" s="135"/>
      <c r="G112" s="269"/>
      <c r="H112" s="318"/>
      <c r="K112" s="2"/>
      <c r="L112" s="2"/>
      <c r="M112" s="2"/>
    </row>
    <row r="113" spans="1:13" s="2" customFormat="1" ht="15.75">
      <c r="A113" s="162" t="s">
        <v>126</v>
      </c>
      <c r="B113" s="165"/>
      <c r="C113" s="165"/>
      <c r="D113" s="165"/>
      <c r="E113" s="165"/>
      <c r="F113" s="167"/>
      <c r="G113" s="266">
        <f>SUM(G114+G122)</f>
        <v>131000</v>
      </c>
      <c r="H113" s="306">
        <f>SUM(H114+H122)</f>
        <v>70028</v>
      </c>
      <c r="K113" s="37"/>
      <c r="L113" s="37"/>
      <c r="M113" s="37"/>
    </row>
    <row r="114" spans="1:8" s="2" customFormat="1" ht="15.75">
      <c r="A114" s="136" t="s">
        <v>28</v>
      </c>
      <c r="B114" s="137"/>
      <c r="C114" s="137" t="s">
        <v>29</v>
      </c>
      <c r="D114" s="137"/>
      <c r="E114" s="137"/>
      <c r="F114" s="139"/>
      <c r="G114" s="264">
        <f>SUM(G115+G120+G118)</f>
        <v>64000</v>
      </c>
      <c r="H114" s="303">
        <f>SUM(H115+H120+H118)</f>
        <v>40000</v>
      </c>
    </row>
    <row r="115" spans="1:13" s="37" customFormat="1" ht="15.75">
      <c r="A115" s="140"/>
      <c r="B115" s="141" t="s">
        <v>30</v>
      </c>
      <c r="C115" s="141"/>
      <c r="D115" s="141" t="s">
        <v>3</v>
      </c>
      <c r="E115" s="22"/>
      <c r="F115" s="145"/>
      <c r="G115" s="265">
        <f>SUM(G116)</f>
        <v>50000</v>
      </c>
      <c r="H115" s="307">
        <f>SUM(H116)</f>
        <v>0</v>
      </c>
      <c r="K115" s="2"/>
      <c r="L115" s="2"/>
      <c r="M115" s="9"/>
    </row>
    <row r="116" spans="1:13" s="2" customFormat="1" ht="15.75">
      <c r="A116" s="140"/>
      <c r="B116" s="141"/>
      <c r="C116" s="141" t="s">
        <v>33</v>
      </c>
      <c r="D116" s="141" t="s">
        <v>34</v>
      </c>
      <c r="E116" s="141"/>
      <c r="F116" s="139"/>
      <c r="G116" s="265">
        <f>SUM(G117:G117)</f>
        <v>50000</v>
      </c>
      <c r="H116" s="307">
        <f>SUM(H117:H117)</f>
        <v>0</v>
      </c>
      <c r="K116" s="37"/>
      <c r="L116" s="37"/>
      <c r="M116" s="9"/>
    </row>
    <row r="117" spans="1:13" s="9" customFormat="1" ht="15.75">
      <c r="A117" s="136"/>
      <c r="B117" s="137"/>
      <c r="C117" s="137"/>
      <c r="D117" s="137"/>
      <c r="E117" s="141" t="s">
        <v>11</v>
      </c>
      <c r="F117" s="139"/>
      <c r="G117" s="265">
        <v>50000</v>
      </c>
      <c r="H117" s="307">
        <v>0</v>
      </c>
      <c r="K117" s="2"/>
      <c r="L117" s="2"/>
      <c r="M117" s="2"/>
    </row>
    <row r="118" spans="1:13" s="9" customFormat="1" ht="15.75">
      <c r="A118" s="136"/>
      <c r="B118" s="141" t="s">
        <v>41</v>
      </c>
      <c r="C118" s="141"/>
      <c r="D118" s="141" t="s">
        <v>42</v>
      </c>
      <c r="E118" s="141"/>
      <c r="F118" s="139"/>
      <c r="G118" s="265">
        <f>SUM(G119)</f>
        <v>0</v>
      </c>
      <c r="H118" s="307">
        <f>SUM(H119)</f>
        <v>40000</v>
      </c>
      <c r="K118" s="2"/>
      <c r="L118" s="2"/>
      <c r="M118" s="2"/>
    </row>
    <row r="119" spans="1:13" s="9" customFormat="1" ht="15.75">
      <c r="A119" s="136"/>
      <c r="B119" s="137"/>
      <c r="C119" s="141" t="s">
        <v>47</v>
      </c>
      <c r="D119" s="141" t="s">
        <v>48</v>
      </c>
      <c r="E119" s="141"/>
      <c r="F119" s="139"/>
      <c r="G119" s="265">
        <v>0</v>
      </c>
      <c r="H119" s="307">
        <v>40000</v>
      </c>
      <c r="K119" s="2"/>
      <c r="L119" s="2"/>
      <c r="M119" s="2"/>
    </row>
    <row r="120" spans="1:13" s="9" customFormat="1" ht="15.75">
      <c r="A120" s="140"/>
      <c r="B120" s="141" t="s">
        <v>50</v>
      </c>
      <c r="C120" s="141"/>
      <c r="D120" s="141" t="s">
        <v>51</v>
      </c>
      <c r="E120" s="141"/>
      <c r="F120" s="139"/>
      <c r="G120" s="265">
        <f>SUM(G121)</f>
        <v>14000</v>
      </c>
      <c r="H120" s="307">
        <f>SUM(H121)</f>
        <v>0</v>
      </c>
      <c r="M120" s="37"/>
    </row>
    <row r="121" spans="1:12" s="2" customFormat="1" ht="15.75">
      <c r="A121" s="140"/>
      <c r="B121" s="141"/>
      <c r="C121" s="141" t="s">
        <v>52</v>
      </c>
      <c r="D121" s="141" t="s">
        <v>53</v>
      </c>
      <c r="E121" s="141"/>
      <c r="F121" s="139"/>
      <c r="G121" s="265">
        <v>14000</v>
      </c>
      <c r="H121" s="307">
        <v>0</v>
      </c>
      <c r="K121" s="9"/>
      <c r="L121" s="9"/>
    </row>
    <row r="122" spans="1:13" s="37" customFormat="1" ht="15.75">
      <c r="A122" s="136" t="s">
        <v>60</v>
      </c>
      <c r="B122" s="137"/>
      <c r="C122" s="137" t="s">
        <v>61</v>
      </c>
      <c r="D122" s="137"/>
      <c r="E122" s="137"/>
      <c r="F122" s="138"/>
      <c r="G122" s="264">
        <f>SUM(G123)</f>
        <v>67000</v>
      </c>
      <c r="H122" s="303">
        <f>SUM(H123)</f>
        <v>30028</v>
      </c>
      <c r="K122" s="2"/>
      <c r="L122" s="2"/>
      <c r="M122" s="2"/>
    </row>
    <row r="123" spans="1:13" s="2" customFormat="1" ht="15.75">
      <c r="A123" s="140"/>
      <c r="B123" s="141"/>
      <c r="C123" s="141" t="s">
        <v>65</v>
      </c>
      <c r="D123" s="141" t="s">
        <v>64</v>
      </c>
      <c r="E123" s="141"/>
      <c r="F123" s="139"/>
      <c r="G123" s="267">
        <f>SUM(G124)</f>
        <v>67000</v>
      </c>
      <c r="H123" s="304">
        <f>SUM(H124)</f>
        <v>30028</v>
      </c>
      <c r="K123" s="37"/>
      <c r="L123" s="37"/>
      <c r="M123" s="37"/>
    </row>
    <row r="124" spans="1:8" s="2" customFormat="1" ht="15.75">
      <c r="A124" s="140"/>
      <c r="B124" s="141"/>
      <c r="C124" s="141"/>
      <c r="D124" s="141"/>
      <c r="E124" s="141" t="s">
        <v>127</v>
      </c>
      <c r="F124" s="139"/>
      <c r="G124" s="265">
        <v>67000</v>
      </c>
      <c r="H124" s="307">
        <v>30028</v>
      </c>
    </row>
    <row r="125" spans="1:13" s="37" customFormat="1" ht="15.75">
      <c r="A125" s="140"/>
      <c r="B125" s="141"/>
      <c r="C125" s="141"/>
      <c r="D125" s="141"/>
      <c r="E125" s="141"/>
      <c r="F125" s="139"/>
      <c r="G125" s="265"/>
      <c r="H125" s="307"/>
      <c r="K125" s="2"/>
      <c r="L125" s="2"/>
      <c r="M125" s="9"/>
    </row>
    <row r="126" spans="1:12" s="2" customFormat="1" ht="15.75">
      <c r="A126" s="162" t="s">
        <v>215</v>
      </c>
      <c r="B126" s="165"/>
      <c r="C126" s="165"/>
      <c r="D126" s="165"/>
      <c r="E126" s="165"/>
      <c r="F126" s="167"/>
      <c r="G126" s="266">
        <f aca="true" t="shared" si="1" ref="G126:H128">SUM(G127)</f>
        <v>167000</v>
      </c>
      <c r="H126" s="306">
        <f t="shared" si="1"/>
        <v>149469</v>
      </c>
      <c r="K126" s="37"/>
      <c r="L126" s="37"/>
    </row>
    <row r="127" spans="1:13" s="9" customFormat="1" ht="15.75">
      <c r="A127" s="136" t="s">
        <v>60</v>
      </c>
      <c r="B127" s="137"/>
      <c r="C127" s="137" t="s">
        <v>61</v>
      </c>
      <c r="D127" s="137"/>
      <c r="E127" s="137"/>
      <c r="F127" s="139"/>
      <c r="G127" s="264">
        <f t="shared" si="1"/>
        <v>167000</v>
      </c>
      <c r="H127" s="303">
        <f t="shared" si="1"/>
        <v>149469</v>
      </c>
      <c r="K127" s="2"/>
      <c r="L127" s="2"/>
      <c r="M127" s="2"/>
    </row>
    <row r="128" spans="1:12" s="2" customFormat="1" ht="15.75">
      <c r="A128" s="140"/>
      <c r="B128" s="141"/>
      <c r="C128" s="141" t="s">
        <v>62</v>
      </c>
      <c r="D128" s="141" t="s">
        <v>63</v>
      </c>
      <c r="E128" s="141"/>
      <c r="F128" s="139"/>
      <c r="G128" s="265">
        <f t="shared" si="1"/>
        <v>167000</v>
      </c>
      <c r="H128" s="307">
        <f t="shared" si="1"/>
        <v>149469</v>
      </c>
      <c r="K128" s="9"/>
      <c r="L128" s="9"/>
    </row>
    <row r="129" spans="1:8" s="2" customFormat="1" ht="15.75">
      <c r="A129" s="140"/>
      <c r="B129" s="141"/>
      <c r="C129" s="141"/>
      <c r="D129" s="141"/>
      <c r="E129" s="141" t="s">
        <v>216</v>
      </c>
      <c r="F129" s="139"/>
      <c r="G129" s="265">
        <v>167000</v>
      </c>
      <c r="H129" s="307">
        <v>149469</v>
      </c>
    </row>
    <row r="130" spans="1:8" s="2" customFormat="1" ht="15.75">
      <c r="A130" s="134"/>
      <c r="B130" s="131"/>
      <c r="C130" s="131"/>
      <c r="D130" s="131"/>
      <c r="E130" s="131"/>
      <c r="F130" s="132"/>
      <c r="G130" s="265"/>
      <c r="H130" s="307"/>
    </row>
    <row r="131" spans="1:8" s="2" customFormat="1" ht="15.75">
      <c r="A131" s="162" t="s">
        <v>250</v>
      </c>
      <c r="B131" s="251"/>
      <c r="C131" s="251"/>
      <c r="D131" s="251"/>
      <c r="E131" s="251"/>
      <c r="F131" s="252"/>
      <c r="G131" s="266">
        <f>SUM(G132)</f>
        <v>381000</v>
      </c>
      <c r="H131" s="306">
        <f>SUM(H132)</f>
        <v>465000</v>
      </c>
    </row>
    <row r="132" spans="1:8" s="2" customFormat="1" ht="15.75">
      <c r="A132" s="136" t="s">
        <v>28</v>
      </c>
      <c r="B132" s="137"/>
      <c r="C132" s="137" t="s">
        <v>29</v>
      </c>
      <c r="D132" s="137"/>
      <c r="E132" s="137"/>
      <c r="F132" s="132"/>
      <c r="G132" s="264">
        <f>SUM(G133+G138+G136)</f>
        <v>381000</v>
      </c>
      <c r="H132" s="303">
        <f>SUM(H133+H138+H136)</f>
        <v>465000</v>
      </c>
    </row>
    <row r="133" spans="1:8" s="2" customFormat="1" ht="15.75">
      <c r="A133" s="140"/>
      <c r="B133" s="141" t="s">
        <v>30</v>
      </c>
      <c r="C133" s="141"/>
      <c r="D133" s="141" t="s">
        <v>3</v>
      </c>
      <c r="E133" s="22"/>
      <c r="F133" s="132"/>
      <c r="G133" s="265">
        <f>SUM(G134)</f>
        <v>300000</v>
      </c>
      <c r="H133" s="307">
        <f>SUM(H134)</f>
        <v>300000</v>
      </c>
    </row>
    <row r="134" spans="1:8" s="2" customFormat="1" ht="15.75">
      <c r="A134" s="140"/>
      <c r="B134" s="141"/>
      <c r="C134" s="141" t="s">
        <v>33</v>
      </c>
      <c r="D134" s="141" t="s">
        <v>34</v>
      </c>
      <c r="E134" s="141"/>
      <c r="F134" s="132"/>
      <c r="G134" s="265">
        <f>SUM(G135)</f>
        <v>300000</v>
      </c>
      <c r="H134" s="307">
        <f>SUM(H135)</f>
        <v>300000</v>
      </c>
    </row>
    <row r="135" spans="1:8" s="2" customFormat="1" ht="15.75">
      <c r="A135" s="136"/>
      <c r="B135" s="137"/>
      <c r="C135" s="137"/>
      <c r="D135" s="137"/>
      <c r="E135" s="141" t="s">
        <v>251</v>
      </c>
      <c r="F135" s="132"/>
      <c r="G135" s="265">
        <v>300000</v>
      </c>
      <c r="H135" s="307">
        <v>300000</v>
      </c>
    </row>
    <row r="136" spans="1:8" s="2" customFormat="1" ht="15.75">
      <c r="A136" s="136"/>
      <c r="B136" s="141" t="s">
        <v>41</v>
      </c>
      <c r="C136" s="141"/>
      <c r="D136" s="141" t="s">
        <v>42</v>
      </c>
      <c r="E136" s="141"/>
      <c r="F136" s="132"/>
      <c r="G136" s="265">
        <f>SUM(G137)</f>
        <v>0</v>
      </c>
      <c r="H136" s="307">
        <f>SUM(H137)</f>
        <v>65000</v>
      </c>
    </row>
    <row r="137" spans="1:8" s="2" customFormat="1" ht="15.75">
      <c r="A137" s="136"/>
      <c r="B137" s="137"/>
      <c r="C137" s="141" t="s">
        <v>47</v>
      </c>
      <c r="D137" s="141"/>
      <c r="E137" s="141" t="s">
        <v>49</v>
      </c>
      <c r="F137" s="141"/>
      <c r="G137" s="265"/>
      <c r="H137" s="307">
        <v>65000</v>
      </c>
    </row>
    <row r="138" spans="1:8" s="2" customFormat="1" ht="15.75">
      <c r="A138" s="136"/>
      <c r="B138" s="141" t="s">
        <v>50</v>
      </c>
      <c r="C138" s="141" t="s">
        <v>273</v>
      </c>
      <c r="D138" s="141" t="s">
        <v>51</v>
      </c>
      <c r="E138" s="141"/>
      <c r="F138" s="132"/>
      <c r="G138" s="265">
        <f>SUM(G139)</f>
        <v>81000</v>
      </c>
      <c r="H138" s="307">
        <f>SUM(H139)</f>
        <v>100000</v>
      </c>
    </row>
    <row r="139" spans="1:8" s="2" customFormat="1" ht="15.75">
      <c r="A139" s="136"/>
      <c r="B139" s="141"/>
      <c r="C139" s="141" t="s">
        <v>52</v>
      </c>
      <c r="D139" s="141" t="s">
        <v>53</v>
      </c>
      <c r="E139" s="141"/>
      <c r="F139" s="132"/>
      <c r="G139" s="265">
        <v>81000</v>
      </c>
      <c r="H139" s="307">
        <v>100000</v>
      </c>
    </row>
    <row r="140" spans="1:8" s="2" customFormat="1" ht="15.75">
      <c r="A140" s="134"/>
      <c r="B140" s="131"/>
      <c r="C140" s="131"/>
      <c r="D140" s="131"/>
      <c r="E140" s="131"/>
      <c r="F140" s="132"/>
      <c r="G140" s="265"/>
      <c r="H140" s="307"/>
    </row>
    <row r="141" spans="1:8" s="2" customFormat="1" ht="15.75">
      <c r="A141" s="162" t="s">
        <v>128</v>
      </c>
      <c r="B141" s="163"/>
      <c r="C141" s="163"/>
      <c r="D141" s="163"/>
      <c r="E141" s="163"/>
      <c r="F141" s="164"/>
      <c r="G141" s="266">
        <f>SUM(G142+G144)</f>
        <v>625000</v>
      </c>
      <c r="H141" s="306">
        <f>SUM(H142+H144)</f>
        <v>615000</v>
      </c>
    </row>
    <row r="142" spans="1:10" s="2" customFormat="1" ht="15.75">
      <c r="A142" s="136" t="s">
        <v>54</v>
      </c>
      <c r="B142" s="137"/>
      <c r="C142" s="137" t="s">
        <v>55</v>
      </c>
      <c r="D142" s="137"/>
      <c r="E142" s="137"/>
      <c r="F142" s="138"/>
      <c r="G142" s="264">
        <f>SUM(G143)</f>
        <v>605000</v>
      </c>
      <c r="H142" s="303">
        <f>SUM(H143)</f>
        <v>605000</v>
      </c>
      <c r="I142" s="9"/>
      <c r="J142" s="9"/>
    </row>
    <row r="143" spans="1:12" s="2" customFormat="1" ht="15.75">
      <c r="A143" s="140"/>
      <c r="B143" s="141" t="s">
        <v>58</v>
      </c>
      <c r="C143" s="141"/>
      <c r="D143" s="141" t="s">
        <v>59</v>
      </c>
      <c r="E143" s="141"/>
      <c r="F143" s="139"/>
      <c r="G143" s="267">
        <v>605000</v>
      </c>
      <c r="H143" s="304">
        <v>605000</v>
      </c>
      <c r="K143" s="9"/>
      <c r="L143" s="9"/>
    </row>
    <row r="144" spans="1:8" s="2" customFormat="1" ht="15.75">
      <c r="A144" s="136" t="s">
        <v>60</v>
      </c>
      <c r="B144" s="137"/>
      <c r="C144" s="137" t="s">
        <v>61</v>
      </c>
      <c r="D144" s="137"/>
      <c r="E144" s="137"/>
      <c r="F144" s="138"/>
      <c r="G144" s="264">
        <f>SUM(G145)</f>
        <v>20000</v>
      </c>
      <c r="H144" s="303">
        <f>SUM(H145)</f>
        <v>10000</v>
      </c>
    </row>
    <row r="145" spans="1:8" s="2" customFormat="1" ht="15.75">
      <c r="A145" s="140"/>
      <c r="B145" s="141"/>
      <c r="C145" s="141" t="s">
        <v>62</v>
      </c>
      <c r="D145" s="141" t="s">
        <v>162</v>
      </c>
      <c r="E145" s="141"/>
      <c r="F145" s="139"/>
      <c r="G145" s="267">
        <f>SUM(G146)</f>
        <v>20000</v>
      </c>
      <c r="H145" s="304">
        <f>SUM(H146)</f>
        <v>10000</v>
      </c>
    </row>
    <row r="146" spans="1:13" s="2" customFormat="1" ht="15.75">
      <c r="A146" s="140"/>
      <c r="B146" s="141"/>
      <c r="C146" s="141"/>
      <c r="D146" s="141"/>
      <c r="E146" s="141" t="s">
        <v>163</v>
      </c>
      <c r="F146" s="139"/>
      <c r="G146" s="267">
        <v>20000</v>
      </c>
      <c r="H146" s="304">
        <v>10000</v>
      </c>
      <c r="M146" s="63"/>
    </row>
    <row r="147" spans="1:13" s="2" customFormat="1" ht="15.75">
      <c r="A147" s="140"/>
      <c r="B147" s="141"/>
      <c r="C147" s="141"/>
      <c r="D147" s="141"/>
      <c r="E147" s="141"/>
      <c r="F147" s="139"/>
      <c r="G147" s="273"/>
      <c r="H147" s="319"/>
      <c r="I147" s="63"/>
      <c r="J147" s="63"/>
      <c r="M147" s="63"/>
    </row>
    <row r="148" spans="1:8" s="63" customFormat="1" ht="15.75">
      <c r="A148" s="162" t="s">
        <v>228</v>
      </c>
      <c r="B148" s="163"/>
      <c r="C148" s="163"/>
      <c r="D148" s="163"/>
      <c r="E148" s="163"/>
      <c r="F148" s="164"/>
      <c r="G148" s="266">
        <f aca="true" t="shared" si="2" ref="G148:H150">SUM(G149)</f>
        <v>30000</v>
      </c>
      <c r="H148" s="306">
        <f t="shared" si="2"/>
        <v>30000</v>
      </c>
    </row>
    <row r="149" spans="1:8" s="63" customFormat="1" ht="15.75">
      <c r="A149" s="136" t="s">
        <v>54</v>
      </c>
      <c r="B149" s="137"/>
      <c r="C149" s="137" t="s">
        <v>55</v>
      </c>
      <c r="D149" s="137"/>
      <c r="E149" s="137"/>
      <c r="F149" s="139"/>
      <c r="G149" s="264">
        <f t="shared" si="2"/>
        <v>30000</v>
      </c>
      <c r="H149" s="303">
        <f t="shared" si="2"/>
        <v>30000</v>
      </c>
    </row>
    <row r="150" spans="1:8" s="63" customFormat="1" ht="15.75">
      <c r="A150" s="136"/>
      <c r="B150" s="141" t="s">
        <v>56</v>
      </c>
      <c r="C150" s="141"/>
      <c r="D150" s="141" t="s">
        <v>57</v>
      </c>
      <c r="E150" s="141"/>
      <c r="F150" s="139"/>
      <c r="G150" s="267">
        <f t="shared" si="2"/>
        <v>30000</v>
      </c>
      <c r="H150" s="304">
        <f t="shared" si="2"/>
        <v>30000</v>
      </c>
    </row>
    <row r="151" spans="1:8" s="63" customFormat="1" ht="15.75">
      <c r="A151" s="140"/>
      <c r="B151" s="141"/>
      <c r="C151" s="141" t="s">
        <v>229</v>
      </c>
      <c r="D151" s="141" t="s">
        <v>230</v>
      </c>
      <c r="E151" s="141"/>
      <c r="F151" s="139"/>
      <c r="G151" s="267">
        <v>30000</v>
      </c>
      <c r="H151" s="304">
        <v>30000</v>
      </c>
    </row>
    <row r="152" spans="1:8" s="63" customFormat="1" ht="15.75">
      <c r="A152" s="134"/>
      <c r="B152" s="131"/>
      <c r="C152" s="131"/>
      <c r="D152" s="131"/>
      <c r="E152" s="131"/>
      <c r="F152" s="132"/>
      <c r="G152" s="273"/>
      <c r="H152" s="319"/>
    </row>
    <row r="153" spans="1:8" s="63" customFormat="1" ht="15.75">
      <c r="A153" s="157" t="s">
        <v>194</v>
      </c>
      <c r="B153" s="160"/>
      <c r="C153" s="160"/>
      <c r="D153" s="160"/>
      <c r="E153" s="160"/>
      <c r="F153" s="168"/>
      <c r="G153" s="266">
        <f>SUM(G154)</f>
        <v>19000</v>
      </c>
      <c r="H153" s="306">
        <f>SUM(H154)</f>
        <v>109017</v>
      </c>
    </row>
    <row r="154" spans="1:8" s="63" customFormat="1" ht="15.75">
      <c r="A154" s="121" t="s">
        <v>60</v>
      </c>
      <c r="B154" s="40"/>
      <c r="C154" s="40" t="s">
        <v>61</v>
      </c>
      <c r="D154" s="40"/>
      <c r="E154" s="40"/>
      <c r="F154" s="149"/>
      <c r="G154" s="264">
        <f>SUM(G155)</f>
        <v>19000</v>
      </c>
      <c r="H154" s="303">
        <f>SUM(H155)</f>
        <v>109017</v>
      </c>
    </row>
    <row r="155" spans="1:8" s="63" customFormat="1" ht="15.75">
      <c r="A155" s="121"/>
      <c r="B155" s="7"/>
      <c r="C155" s="7" t="s">
        <v>62</v>
      </c>
      <c r="D155" s="7" t="s">
        <v>63</v>
      </c>
      <c r="E155" s="7"/>
      <c r="F155" s="149"/>
      <c r="G155" s="267">
        <v>19000</v>
      </c>
      <c r="H155" s="304">
        <v>109017</v>
      </c>
    </row>
    <row r="156" spans="1:8" s="63" customFormat="1" ht="15.75">
      <c r="A156" s="344"/>
      <c r="B156" s="338"/>
      <c r="C156" s="338"/>
      <c r="D156" s="338"/>
      <c r="E156" s="338"/>
      <c r="F156" s="345"/>
      <c r="G156" s="273"/>
      <c r="H156" s="319"/>
    </row>
    <row r="157" spans="1:8" s="63" customFormat="1" ht="15.75">
      <c r="A157" s="162" t="s">
        <v>129</v>
      </c>
      <c r="B157" s="163"/>
      <c r="C157" s="163"/>
      <c r="D157" s="163"/>
      <c r="E157" s="163"/>
      <c r="F157" s="164"/>
      <c r="G157" s="266">
        <f>SUM(G158)</f>
        <v>1039000</v>
      </c>
      <c r="H157" s="306">
        <f>SUM(H158)</f>
        <v>2017000</v>
      </c>
    </row>
    <row r="158" spans="1:8" s="63" customFormat="1" ht="15.75">
      <c r="A158" s="136" t="s">
        <v>28</v>
      </c>
      <c r="B158" s="137"/>
      <c r="C158" s="137" t="s">
        <v>29</v>
      </c>
      <c r="D158" s="137"/>
      <c r="E158" s="137"/>
      <c r="F158" s="139"/>
      <c r="G158" s="264">
        <f>SUM(G159+G165+G162)</f>
        <v>1039000</v>
      </c>
      <c r="H158" s="303">
        <f>SUM(H159+H165+H162)</f>
        <v>2017000</v>
      </c>
    </row>
    <row r="159" spans="1:8" s="63" customFormat="1" ht="15.75">
      <c r="A159" s="140"/>
      <c r="B159" s="141" t="s">
        <v>30</v>
      </c>
      <c r="C159" s="141"/>
      <c r="D159" s="141" t="s">
        <v>3</v>
      </c>
      <c r="E159" s="22"/>
      <c r="F159" s="145"/>
      <c r="G159" s="265">
        <f>SUM(G160)</f>
        <v>450000</v>
      </c>
      <c r="H159" s="307">
        <f>SUM(H160)</f>
        <v>560000</v>
      </c>
    </row>
    <row r="160" spans="1:13" s="63" customFormat="1" ht="15.75">
      <c r="A160" s="140"/>
      <c r="B160" s="141"/>
      <c r="C160" s="141" t="s">
        <v>33</v>
      </c>
      <c r="D160" s="141" t="s">
        <v>34</v>
      </c>
      <c r="E160" s="141"/>
      <c r="F160" s="139"/>
      <c r="G160" s="265">
        <f>SUM(G161:G161)</f>
        <v>450000</v>
      </c>
      <c r="H160" s="307">
        <f>SUM(H161:H161)</f>
        <v>560000</v>
      </c>
      <c r="M160" s="2"/>
    </row>
    <row r="161" spans="1:13" s="63" customFormat="1" ht="15.75">
      <c r="A161" s="136"/>
      <c r="B161" s="137"/>
      <c r="C161" s="137"/>
      <c r="D161" s="137"/>
      <c r="E161" s="141" t="s">
        <v>11</v>
      </c>
      <c r="F161" s="139"/>
      <c r="G161" s="265">
        <v>450000</v>
      </c>
      <c r="H161" s="307">
        <v>560000</v>
      </c>
      <c r="M161" s="2"/>
    </row>
    <row r="162" spans="1:12" s="2" customFormat="1" ht="15.75">
      <c r="A162" s="136"/>
      <c r="B162" s="141" t="s">
        <v>35</v>
      </c>
      <c r="C162" s="141"/>
      <c r="D162" s="141" t="s">
        <v>36</v>
      </c>
      <c r="E162" s="141"/>
      <c r="F162" s="139"/>
      <c r="G162" s="265">
        <f>SUM(G163)</f>
        <v>45000</v>
      </c>
      <c r="H162" s="307">
        <f>SUM(H163:H164)</f>
        <v>42000</v>
      </c>
      <c r="I162" s="63"/>
      <c r="J162" s="63"/>
      <c r="K162" s="63"/>
      <c r="L162" s="63"/>
    </row>
    <row r="163" spans="1:13" s="2" customFormat="1" ht="15.75">
      <c r="A163" s="136"/>
      <c r="B163" s="141"/>
      <c r="C163" s="141" t="s">
        <v>37</v>
      </c>
      <c r="D163" s="141" t="s">
        <v>178</v>
      </c>
      <c r="E163" s="141"/>
      <c r="F163" s="139"/>
      <c r="G163" s="265">
        <v>45000</v>
      </c>
      <c r="H163" s="307">
        <v>32000</v>
      </c>
      <c r="K163" s="63"/>
      <c r="L163" s="63"/>
      <c r="M163" s="37"/>
    </row>
    <row r="164" spans="1:8" s="2" customFormat="1" ht="15.75">
      <c r="A164" s="136"/>
      <c r="B164" s="141"/>
      <c r="C164" s="141" t="s">
        <v>39</v>
      </c>
      <c r="D164" s="141" t="s">
        <v>40</v>
      </c>
      <c r="E164" s="141"/>
      <c r="F164" s="139"/>
      <c r="G164" s="265">
        <v>0</v>
      </c>
      <c r="H164" s="307">
        <v>10000</v>
      </c>
    </row>
    <row r="165" spans="1:13" s="37" customFormat="1" ht="15.75">
      <c r="A165" s="140"/>
      <c r="B165" s="141" t="s">
        <v>41</v>
      </c>
      <c r="C165" s="141"/>
      <c r="D165" s="141" t="s">
        <v>42</v>
      </c>
      <c r="E165" s="141"/>
      <c r="F165" s="139"/>
      <c r="G165" s="265">
        <f>SUM(G168+G170+G166)</f>
        <v>544000</v>
      </c>
      <c r="H165" s="307">
        <f>SUM(H168+H170+H166+H167)</f>
        <v>1415000</v>
      </c>
      <c r="I165" s="2"/>
      <c r="J165" s="2"/>
      <c r="K165" s="2"/>
      <c r="L165" s="2"/>
      <c r="M165" s="2"/>
    </row>
    <row r="166" spans="1:10" s="2" customFormat="1" ht="15.75">
      <c r="A166" s="140"/>
      <c r="B166" s="141"/>
      <c r="C166" s="141" t="s">
        <v>235</v>
      </c>
      <c r="D166" s="141" t="s">
        <v>236</v>
      </c>
      <c r="E166" s="141"/>
      <c r="F166" s="139"/>
      <c r="G166" s="265">
        <v>20000</v>
      </c>
      <c r="H166" s="307">
        <v>200000</v>
      </c>
      <c r="I166" s="37"/>
      <c r="J166" s="37"/>
    </row>
    <row r="167" spans="1:12" s="2" customFormat="1" ht="15.75">
      <c r="A167" s="140"/>
      <c r="B167" s="141"/>
      <c r="C167" s="141" t="s">
        <v>46</v>
      </c>
      <c r="D167" s="141" t="s">
        <v>5</v>
      </c>
      <c r="E167" s="141"/>
      <c r="F167" s="139"/>
      <c r="G167" s="265">
        <v>0</v>
      </c>
      <c r="H167" s="307">
        <v>15000</v>
      </c>
      <c r="K167" s="37"/>
      <c r="L167" s="37"/>
    </row>
    <row r="168" spans="1:8" s="2" customFormat="1" ht="15.75">
      <c r="A168" s="140"/>
      <c r="B168" s="141"/>
      <c r="C168" s="141" t="s">
        <v>47</v>
      </c>
      <c r="D168" s="141" t="s">
        <v>42</v>
      </c>
      <c r="E168" s="22"/>
      <c r="F168" s="141"/>
      <c r="G168" s="265">
        <f>SUM(G169:G169)</f>
        <v>250000</v>
      </c>
      <c r="H168" s="307">
        <f>SUM(H169:H169)</f>
        <v>700000</v>
      </c>
    </row>
    <row r="169" spans="1:13" s="2" customFormat="1" ht="15.75">
      <c r="A169" s="140"/>
      <c r="B169" s="141"/>
      <c r="C169" s="141"/>
      <c r="D169" s="141"/>
      <c r="E169" s="141" t="s">
        <v>49</v>
      </c>
      <c r="F169" s="139"/>
      <c r="G169" s="265">
        <v>250000</v>
      </c>
      <c r="H169" s="307">
        <v>700000</v>
      </c>
      <c r="M169" s="37"/>
    </row>
    <row r="170" spans="1:13" s="2" customFormat="1" ht="15.75">
      <c r="A170" s="140"/>
      <c r="B170" s="141"/>
      <c r="C170" s="141" t="s">
        <v>52</v>
      </c>
      <c r="D170" s="141" t="s">
        <v>53</v>
      </c>
      <c r="E170" s="141"/>
      <c r="F170" s="139"/>
      <c r="G170" s="265">
        <v>274000</v>
      </c>
      <c r="H170" s="307">
        <v>500000</v>
      </c>
      <c r="M170" s="37"/>
    </row>
    <row r="171" spans="1:13" s="37" customFormat="1" ht="15.75">
      <c r="A171" s="134"/>
      <c r="B171" s="131"/>
      <c r="C171" s="131"/>
      <c r="D171" s="131"/>
      <c r="E171" s="131"/>
      <c r="F171" s="132"/>
      <c r="G171" s="265"/>
      <c r="H171" s="307"/>
      <c r="K171" s="2"/>
      <c r="L171" s="2"/>
      <c r="M171" s="2"/>
    </row>
    <row r="172" spans="1:13" s="37" customFormat="1" ht="15.75">
      <c r="A172" s="162" t="s">
        <v>130</v>
      </c>
      <c r="B172" s="163"/>
      <c r="C172" s="163"/>
      <c r="D172" s="163"/>
      <c r="E172" s="163"/>
      <c r="F172" s="164"/>
      <c r="G172" s="266">
        <f>SUM(G173+G177+G179+G194)</f>
        <v>2827000</v>
      </c>
      <c r="H172" s="306">
        <f>SUM(H173+H177+H179+H194)</f>
        <v>2797000</v>
      </c>
      <c r="M172" s="2"/>
    </row>
    <row r="173" spans="1:12" s="2" customFormat="1" ht="15.75">
      <c r="A173" s="136" t="s">
        <v>19</v>
      </c>
      <c r="B173" s="137"/>
      <c r="C173" s="137" t="s">
        <v>7</v>
      </c>
      <c r="D173" s="137"/>
      <c r="E173" s="137"/>
      <c r="F173" s="139"/>
      <c r="G173" s="264">
        <f aca="true" t="shared" si="3" ref="G173:H175">SUM(G174)</f>
        <v>515000</v>
      </c>
      <c r="H173" s="303">
        <f t="shared" si="3"/>
        <v>515000</v>
      </c>
      <c r="K173" s="37"/>
      <c r="L173" s="37"/>
    </row>
    <row r="174" spans="1:8" s="2" customFormat="1" ht="15.75">
      <c r="A174" s="140"/>
      <c r="B174" s="141" t="s">
        <v>24</v>
      </c>
      <c r="C174" s="141"/>
      <c r="D174" s="141" t="s">
        <v>2</v>
      </c>
      <c r="E174" s="141"/>
      <c r="F174" s="139"/>
      <c r="G174" s="267">
        <f t="shared" si="3"/>
        <v>515000</v>
      </c>
      <c r="H174" s="304">
        <f t="shared" si="3"/>
        <v>515000</v>
      </c>
    </row>
    <row r="175" spans="1:8" s="2" customFormat="1" ht="15.75">
      <c r="A175" s="140"/>
      <c r="B175" s="141"/>
      <c r="C175" s="141" t="s">
        <v>225</v>
      </c>
      <c r="D175" s="141" t="s">
        <v>226</v>
      </c>
      <c r="E175" s="141"/>
      <c r="F175" s="139"/>
      <c r="G175" s="265">
        <f t="shared" si="3"/>
        <v>515000</v>
      </c>
      <c r="H175" s="307">
        <f t="shared" si="3"/>
        <v>515000</v>
      </c>
    </row>
    <row r="176" spans="1:8" s="2" customFormat="1" ht="15.75">
      <c r="A176" s="140"/>
      <c r="B176" s="141"/>
      <c r="C176" s="141"/>
      <c r="D176" s="141"/>
      <c r="E176" s="141" t="s">
        <v>186</v>
      </c>
      <c r="F176" s="139"/>
      <c r="G176" s="265">
        <v>515000</v>
      </c>
      <c r="H176" s="307">
        <v>515000</v>
      </c>
    </row>
    <row r="177" spans="1:8" s="2" customFormat="1" ht="15.75">
      <c r="A177" s="136" t="s">
        <v>26</v>
      </c>
      <c r="B177" s="137"/>
      <c r="C177" s="137" t="s">
        <v>27</v>
      </c>
      <c r="D177" s="48"/>
      <c r="E177" s="48"/>
      <c r="F177" s="148"/>
      <c r="G177" s="264">
        <f>SUM(G178)</f>
        <v>101000</v>
      </c>
      <c r="H177" s="303">
        <f>SUM(H178)</f>
        <v>101000</v>
      </c>
    </row>
    <row r="178" spans="1:8" s="2" customFormat="1" ht="15.75">
      <c r="A178" s="140"/>
      <c r="B178" s="141"/>
      <c r="C178" s="141"/>
      <c r="D178" s="141" t="s">
        <v>13</v>
      </c>
      <c r="E178" s="141"/>
      <c r="F178" s="139"/>
      <c r="G178" s="265">
        <v>101000</v>
      </c>
      <c r="H178" s="307">
        <v>101000</v>
      </c>
    </row>
    <row r="179" spans="1:8" s="2" customFormat="1" ht="15.75">
      <c r="A179" s="136" t="s">
        <v>28</v>
      </c>
      <c r="B179" s="137"/>
      <c r="C179" s="137" t="s">
        <v>29</v>
      </c>
      <c r="D179" s="137"/>
      <c r="E179" s="137"/>
      <c r="F179" s="139"/>
      <c r="G179" s="264">
        <f>SUM(G180+G189+G192+G184)</f>
        <v>1670000</v>
      </c>
      <c r="H179" s="303">
        <f>SUM(H180+H189+H192+H184)</f>
        <v>1640000</v>
      </c>
    </row>
    <row r="180" spans="1:8" s="2" customFormat="1" ht="15.75">
      <c r="A180" s="140"/>
      <c r="B180" s="141" t="s">
        <v>30</v>
      </c>
      <c r="C180" s="141"/>
      <c r="D180" s="141" t="s">
        <v>3</v>
      </c>
      <c r="E180" s="22"/>
      <c r="F180" s="145"/>
      <c r="G180" s="267">
        <f>SUM(G181+G183)</f>
        <v>45000</v>
      </c>
      <c r="H180" s="304">
        <f>SUM(H181+H183)</f>
        <v>295000</v>
      </c>
    </row>
    <row r="181" spans="1:8" s="2" customFormat="1" ht="15.75">
      <c r="A181" s="140"/>
      <c r="B181" s="141"/>
      <c r="C181" s="141" t="s">
        <v>31</v>
      </c>
      <c r="D181" s="141" t="s">
        <v>32</v>
      </c>
      <c r="E181" s="22"/>
      <c r="F181" s="145"/>
      <c r="G181" s="265">
        <f>SUM(G182:G182)</f>
        <v>10000</v>
      </c>
      <c r="H181" s="307">
        <f>SUM(H182:H182)</f>
        <v>45000</v>
      </c>
    </row>
    <row r="182" spans="1:13" s="2" customFormat="1" ht="15.75" customHeight="1">
      <c r="A182" s="140"/>
      <c r="B182" s="141"/>
      <c r="C182" s="141"/>
      <c r="D182" s="141"/>
      <c r="E182" s="22" t="s">
        <v>242</v>
      </c>
      <c r="F182" s="145"/>
      <c r="G182" s="265">
        <v>10000</v>
      </c>
      <c r="H182" s="307">
        <v>45000</v>
      </c>
      <c r="M182" s="37"/>
    </row>
    <row r="183" spans="1:13" s="2" customFormat="1" ht="15.75">
      <c r="A183" s="140"/>
      <c r="B183" s="141"/>
      <c r="C183" s="141" t="s">
        <v>33</v>
      </c>
      <c r="D183" s="141" t="s">
        <v>34</v>
      </c>
      <c r="E183" s="141"/>
      <c r="F183" s="139"/>
      <c r="G183" s="267">
        <v>35000</v>
      </c>
      <c r="H183" s="304">
        <v>250000</v>
      </c>
      <c r="I183" s="37"/>
      <c r="J183" s="37"/>
      <c r="M183" s="37"/>
    </row>
    <row r="184" spans="1:13" s="37" customFormat="1" ht="15.75">
      <c r="A184" s="140"/>
      <c r="B184" s="141" t="s">
        <v>35</v>
      </c>
      <c r="C184" s="141"/>
      <c r="D184" s="141" t="s">
        <v>36</v>
      </c>
      <c r="E184" s="141"/>
      <c r="F184" s="139"/>
      <c r="G184" s="267">
        <f>SUM(G185+G187)</f>
        <v>105000</v>
      </c>
      <c r="H184" s="304">
        <f>SUM(H185+H187)</f>
        <v>90000</v>
      </c>
      <c r="M184" s="2"/>
    </row>
    <row r="185" spans="1:13" s="37" customFormat="1" ht="15.75">
      <c r="A185" s="140"/>
      <c r="B185" s="141"/>
      <c r="C185" s="141" t="s">
        <v>37</v>
      </c>
      <c r="D185" s="141" t="s">
        <v>178</v>
      </c>
      <c r="E185" s="141"/>
      <c r="F185" s="139"/>
      <c r="G185" s="265">
        <f>SUM(G186:G186)</f>
        <v>55000</v>
      </c>
      <c r="H185" s="307">
        <f>SUM(H186:H186)</f>
        <v>40000</v>
      </c>
      <c r="M185" s="2"/>
    </row>
    <row r="186" spans="1:12" s="2" customFormat="1" ht="15.75">
      <c r="A186" s="140"/>
      <c r="B186" s="141"/>
      <c r="C186" s="141"/>
      <c r="D186" s="141"/>
      <c r="E186" s="141" t="s">
        <v>179</v>
      </c>
      <c r="F186" s="139"/>
      <c r="G186" s="265">
        <v>55000</v>
      </c>
      <c r="H186" s="307">
        <v>40000</v>
      </c>
      <c r="K186" s="37"/>
      <c r="L186" s="37"/>
    </row>
    <row r="187" spans="1:13" s="2" customFormat="1" ht="15.75">
      <c r="A187" s="140"/>
      <c r="B187" s="141"/>
      <c r="C187" s="141" t="s">
        <v>39</v>
      </c>
      <c r="D187" s="141" t="s">
        <v>40</v>
      </c>
      <c r="E187" s="141"/>
      <c r="F187" s="139"/>
      <c r="G187" s="265">
        <f>SUM(G188)</f>
        <v>50000</v>
      </c>
      <c r="H187" s="307">
        <f>SUM(H188)</f>
        <v>50000</v>
      </c>
      <c r="M187" s="37"/>
    </row>
    <row r="188" spans="1:13" s="2" customFormat="1" ht="15.75">
      <c r="A188" s="140"/>
      <c r="B188" s="141"/>
      <c r="C188" s="141"/>
      <c r="D188" s="141"/>
      <c r="E188" s="141" t="s">
        <v>4</v>
      </c>
      <c r="F188" s="139"/>
      <c r="G188" s="265">
        <v>50000</v>
      </c>
      <c r="H188" s="307">
        <v>50000</v>
      </c>
      <c r="I188" s="37"/>
      <c r="M188" s="37"/>
    </row>
    <row r="189" spans="1:13" s="37" customFormat="1" ht="15.75">
      <c r="A189" s="140"/>
      <c r="B189" s="141" t="s">
        <v>41</v>
      </c>
      <c r="C189" s="141"/>
      <c r="D189" s="141" t="s">
        <v>42</v>
      </c>
      <c r="E189" s="141"/>
      <c r="F189" s="139"/>
      <c r="G189" s="267">
        <f>SUM(G190,G191)</f>
        <v>1165000</v>
      </c>
      <c r="H189" s="304">
        <f>SUM(H190,H191)</f>
        <v>1120000</v>
      </c>
      <c r="M189" s="2"/>
    </row>
    <row r="190" spans="1:10" s="37" customFormat="1" ht="15.75">
      <c r="A190" s="140"/>
      <c r="B190" s="141"/>
      <c r="C190" s="141" t="s">
        <v>43</v>
      </c>
      <c r="D190" s="141" t="s">
        <v>44</v>
      </c>
      <c r="E190" s="141"/>
      <c r="F190" s="139"/>
      <c r="G190" s="265">
        <v>1165000</v>
      </c>
      <c r="H190" s="307">
        <v>930000</v>
      </c>
      <c r="I190" s="2"/>
      <c r="J190" s="2"/>
    </row>
    <row r="191" spans="1:8" s="2" customFormat="1" ht="15.75">
      <c r="A191" s="140"/>
      <c r="B191" s="141"/>
      <c r="C191" s="141" t="s">
        <v>46</v>
      </c>
      <c r="D191" s="141" t="s">
        <v>5</v>
      </c>
      <c r="E191" s="141"/>
      <c r="F191" s="139"/>
      <c r="G191" s="265"/>
      <c r="H191" s="307">
        <v>190000</v>
      </c>
    </row>
    <row r="192" spans="1:13" s="37" customFormat="1" ht="15.75">
      <c r="A192" s="140"/>
      <c r="B192" s="141" t="s">
        <v>50</v>
      </c>
      <c r="C192" s="141"/>
      <c r="D192" s="141" t="s">
        <v>51</v>
      </c>
      <c r="E192" s="141"/>
      <c r="F192" s="139"/>
      <c r="G192" s="267">
        <f>SUM(G193)</f>
        <v>355000</v>
      </c>
      <c r="H192" s="304">
        <f>SUM(H193)</f>
        <v>135000</v>
      </c>
      <c r="K192" s="2"/>
      <c r="L192" s="2"/>
      <c r="M192" s="2"/>
    </row>
    <row r="193" spans="1:12" s="2" customFormat="1" ht="15.75">
      <c r="A193" s="140"/>
      <c r="B193" s="141"/>
      <c r="C193" s="141" t="s">
        <v>52</v>
      </c>
      <c r="D193" s="141" t="s">
        <v>53</v>
      </c>
      <c r="E193" s="141"/>
      <c r="F193" s="139"/>
      <c r="G193" s="265">
        <v>355000</v>
      </c>
      <c r="H193" s="307">
        <v>135000</v>
      </c>
      <c r="K193" s="37"/>
      <c r="L193" s="37"/>
    </row>
    <row r="194" spans="1:8" s="2" customFormat="1" ht="15.75">
      <c r="A194" s="121" t="s">
        <v>70</v>
      </c>
      <c r="B194" s="40"/>
      <c r="C194" s="40" t="s">
        <v>71</v>
      </c>
      <c r="D194" s="40"/>
      <c r="E194" s="40"/>
      <c r="F194" s="139"/>
      <c r="G194" s="264">
        <f>SUM(G195+G197)</f>
        <v>541000</v>
      </c>
      <c r="H194" s="303">
        <f>SUM(H195+H197)</f>
        <v>541000</v>
      </c>
    </row>
    <row r="195" spans="1:13" s="2" customFormat="1" ht="15.75">
      <c r="A195" s="122"/>
      <c r="B195" s="7" t="s">
        <v>204</v>
      </c>
      <c r="C195" s="7"/>
      <c r="D195" s="7" t="s">
        <v>205</v>
      </c>
      <c r="E195" s="7"/>
      <c r="F195" s="139"/>
      <c r="G195" s="265">
        <f>SUM(G196)</f>
        <v>425984</v>
      </c>
      <c r="H195" s="307">
        <f>SUM(H196)</f>
        <v>425984</v>
      </c>
      <c r="M195" s="37"/>
    </row>
    <row r="196" spans="1:8" s="2" customFormat="1" ht="15.75">
      <c r="A196" s="122"/>
      <c r="B196" s="7"/>
      <c r="C196" s="7"/>
      <c r="D196" s="7"/>
      <c r="E196" s="7" t="s">
        <v>263</v>
      </c>
      <c r="F196" s="139"/>
      <c r="G196" s="265">
        <v>425984</v>
      </c>
      <c r="H196" s="307">
        <v>425984</v>
      </c>
    </row>
    <row r="197" spans="1:13" s="37" customFormat="1" ht="15.75">
      <c r="A197" s="121"/>
      <c r="B197" s="7" t="s">
        <v>206</v>
      </c>
      <c r="C197" s="7"/>
      <c r="D197" s="7" t="s">
        <v>257</v>
      </c>
      <c r="E197" s="7"/>
      <c r="F197" s="139"/>
      <c r="G197" s="265">
        <v>115016</v>
      </c>
      <c r="H197" s="307">
        <v>115016</v>
      </c>
      <c r="K197" s="2"/>
      <c r="L197" s="2"/>
      <c r="M197" s="2"/>
    </row>
    <row r="198" spans="1:12" s="2" customFormat="1" ht="15.75">
      <c r="A198" s="136"/>
      <c r="B198" s="137"/>
      <c r="C198" s="141"/>
      <c r="D198" s="141"/>
      <c r="E198" s="141"/>
      <c r="F198" s="139"/>
      <c r="G198" s="265"/>
      <c r="H198" s="307"/>
      <c r="K198" s="37"/>
      <c r="L198" s="37"/>
    </row>
    <row r="199" spans="1:8" s="2" customFormat="1" ht="15.75">
      <c r="A199" s="162" t="s">
        <v>146</v>
      </c>
      <c r="B199" s="165"/>
      <c r="C199" s="163"/>
      <c r="D199" s="163"/>
      <c r="E199" s="163"/>
      <c r="F199" s="164"/>
      <c r="G199" s="266">
        <f>SUM(G200+G206)</f>
        <v>2152000</v>
      </c>
      <c r="H199" s="306">
        <f>SUM(H200+H206)</f>
        <v>2217000</v>
      </c>
    </row>
    <row r="200" spans="1:8" s="2" customFormat="1" ht="15.75">
      <c r="A200" s="136" t="s">
        <v>19</v>
      </c>
      <c r="B200" s="137"/>
      <c r="C200" s="137" t="s">
        <v>7</v>
      </c>
      <c r="D200" s="137"/>
      <c r="E200" s="137"/>
      <c r="F200" s="139">
        <v>1</v>
      </c>
      <c r="G200" s="264">
        <f>SUM(G201)</f>
        <v>1960000</v>
      </c>
      <c r="H200" s="303">
        <f>SUM(H201)</f>
        <v>2025000</v>
      </c>
    </row>
    <row r="201" spans="1:8" s="2" customFormat="1" ht="15.75">
      <c r="A201" s="140"/>
      <c r="B201" s="141" t="s">
        <v>20</v>
      </c>
      <c r="C201" s="141"/>
      <c r="D201" s="141" t="s">
        <v>21</v>
      </c>
      <c r="E201" s="141"/>
      <c r="F201" s="139"/>
      <c r="G201" s="265">
        <f>SUM(G202,G204,G205)</f>
        <v>1960000</v>
      </c>
      <c r="H201" s="307">
        <f>SUM(H202,H204,H205)</f>
        <v>2025000</v>
      </c>
    </row>
    <row r="202" spans="1:8" s="2" customFormat="1" ht="15.75">
      <c r="A202" s="140"/>
      <c r="B202" s="141"/>
      <c r="C202" s="141" t="s">
        <v>22</v>
      </c>
      <c r="D202" s="141" t="s">
        <v>23</v>
      </c>
      <c r="E202" s="141"/>
      <c r="F202" s="139"/>
      <c r="G202" s="265">
        <f>SUM(G203:G203)</f>
        <v>1960000</v>
      </c>
      <c r="H202" s="307">
        <f>SUM(H203:H203)</f>
        <v>1960000</v>
      </c>
    </row>
    <row r="203" spans="1:8" s="2" customFormat="1" ht="15.75">
      <c r="A203" s="140"/>
      <c r="B203" s="141"/>
      <c r="C203" s="141"/>
      <c r="D203" s="141" t="s">
        <v>121</v>
      </c>
      <c r="E203" s="141"/>
      <c r="F203" s="139"/>
      <c r="G203" s="265">
        <v>1960000</v>
      </c>
      <c r="H203" s="307">
        <v>1960000</v>
      </c>
    </row>
    <row r="204" spans="1:8" s="2" customFormat="1" ht="15.75">
      <c r="A204" s="140"/>
      <c r="B204" s="141"/>
      <c r="C204" s="141" t="s">
        <v>231</v>
      </c>
      <c r="D204" s="141" t="s">
        <v>232</v>
      </c>
      <c r="E204" s="141"/>
      <c r="F204" s="139"/>
      <c r="G204" s="265">
        <v>0</v>
      </c>
      <c r="H204" s="307">
        <v>50000</v>
      </c>
    </row>
    <row r="205" spans="1:8" s="2" customFormat="1" ht="15.75">
      <c r="A205" s="140"/>
      <c r="B205" s="141"/>
      <c r="C205" s="141" t="s">
        <v>210</v>
      </c>
      <c r="D205" s="141" t="s">
        <v>211</v>
      </c>
      <c r="E205" s="141"/>
      <c r="F205" s="139"/>
      <c r="G205" s="265">
        <v>0</v>
      </c>
      <c r="H205" s="307">
        <v>15000</v>
      </c>
    </row>
    <row r="206" spans="1:8" s="2" customFormat="1" ht="15.75">
      <c r="A206" s="136" t="s">
        <v>26</v>
      </c>
      <c r="B206" s="137"/>
      <c r="C206" s="137" t="s">
        <v>27</v>
      </c>
      <c r="D206" s="48"/>
      <c r="E206" s="48"/>
      <c r="F206" s="148"/>
      <c r="G206" s="264">
        <f>SUM(G207:G207)</f>
        <v>192000</v>
      </c>
      <c r="H206" s="303">
        <f>SUM(H207:H207)</f>
        <v>192000</v>
      </c>
    </row>
    <row r="207" spans="1:8" s="2" customFormat="1" ht="15.75">
      <c r="A207" s="140"/>
      <c r="B207" s="141"/>
      <c r="C207" s="141" t="s">
        <v>224</v>
      </c>
      <c r="D207" s="141" t="s">
        <v>13</v>
      </c>
      <c r="E207" s="141"/>
      <c r="F207" s="139"/>
      <c r="G207" s="265">
        <v>192000</v>
      </c>
      <c r="H207" s="307">
        <v>192000</v>
      </c>
    </row>
    <row r="208" spans="1:8" s="2" customFormat="1" ht="15.75">
      <c r="A208" s="134"/>
      <c r="B208" s="131"/>
      <c r="C208" s="141"/>
      <c r="D208" s="141"/>
      <c r="E208" s="141"/>
      <c r="F208" s="132"/>
      <c r="G208" s="265"/>
      <c r="H208" s="307"/>
    </row>
    <row r="209" spans="1:8" s="2" customFormat="1" ht="15.75">
      <c r="A209" s="162" t="s">
        <v>187</v>
      </c>
      <c r="B209" s="163"/>
      <c r="C209" s="163"/>
      <c r="D209" s="163"/>
      <c r="E209" s="163"/>
      <c r="F209" s="164"/>
      <c r="G209" s="266">
        <f aca="true" t="shared" si="4" ref="G209:H211">SUM(G210)</f>
        <v>50000</v>
      </c>
      <c r="H209" s="306">
        <f t="shared" si="4"/>
        <v>50000</v>
      </c>
    </row>
    <row r="210" spans="1:8" s="2" customFormat="1" ht="15.75">
      <c r="A210" s="136" t="s">
        <v>60</v>
      </c>
      <c r="B210" s="137"/>
      <c r="C210" s="137" t="s">
        <v>61</v>
      </c>
      <c r="D210" s="137"/>
      <c r="E210" s="137"/>
      <c r="F210" s="139"/>
      <c r="G210" s="264">
        <f t="shared" si="4"/>
        <v>50000</v>
      </c>
      <c r="H210" s="303">
        <f t="shared" si="4"/>
        <v>50000</v>
      </c>
    </row>
    <row r="211" spans="1:12" s="2" customFormat="1" ht="15.75" customHeight="1">
      <c r="A211" s="140"/>
      <c r="B211" s="141"/>
      <c r="C211" s="141" t="s">
        <v>65</v>
      </c>
      <c r="D211" s="141" t="s">
        <v>64</v>
      </c>
      <c r="E211" s="141"/>
      <c r="F211" s="139"/>
      <c r="G211" s="267">
        <f t="shared" si="4"/>
        <v>50000</v>
      </c>
      <c r="H211" s="304">
        <f t="shared" si="4"/>
        <v>50000</v>
      </c>
      <c r="K211" s="22"/>
      <c r="L211" s="22"/>
    </row>
    <row r="212" spans="1:8" s="2" customFormat="1" ht="15.75">
      <c r="A212" s="140"/>
      <c r="B212" s="141"/>
      <c r="C212" s="141"/>
      <c r="D212" s="141"/>
      <c r="E212" s="141" t="s">
        <v>15</v>
      </c>
      <c r="F212" s="139"/>
      <c r="G212" s="265">
        <v>50000</v>
      </c>
      <c r="H212" s="307">
        <v>50000</v>
      </c>
    </row>
    <row r="213" spans="1:8" s="2" customFormat="1" ht="15.75">
      <c r="A213" s="140"/>
      <c r="B213" s="141"/>
      <c r="C213" s="141"/>
      <c r="D213" s="141"/>
      <c r="E213" s="141"/>
      <c r="F213" s="139"/>
      <c r="G213" s="265"/>
      <c r="H213" s="307"/>
    </row>
    <row r="214" spans="1:8" s="2" customFormat="1" ht="15.75">
      <c r="A214" s="162" t="s">
        <v>193</v>
      </c>
      <c r="B214" s="163"/>
      <c r="C214" s="163"/>
      <c r="D214" s="163"/>
      <c r="E214" s="163"/>
      <c r="F214" s="164"/>
      <c r="G214" s="266">
        <f aca="true" t="shared" si="5" ref="G214:H216">SUM(G215)</f>
        <v>50000</v>
      </c>
      <c r="H214" s="306">
        <f t="shared" si="5"/>
        <v>50000</v>
      </c>
    </row>
    <row r="215" spans="1:8" s="2" customFormat="1" ht="15.75">
      <c r="A215" s="136" t="s">
        <v>60</v>
      </c>
      <c r="B215" s="137"/>
      <c r="C215" s="137" t="s">
        <v>61</v>
      </c>
      <c r="D215" s="137"/>
      <c r="E215" s="137"/>
      <c r="F215" s="139"/>
      <c r="G215" s="264">
        <f t="shared" si="5"/>
        <v>50000</v>
      </c>
      <c r="H215" s="303">
        <f t="shared" si="5"/>
        <v>50000</v>
      </c>
    </row>
    <row r="216" spans="1:8" s="2" customFormat="1" ht="15.75">
      <c r="A216" s="140"/>
      <c r="B216" s="141"/>
      <c r="C216" s="141" t="s">
        <v>65</v>
      </c>
      <c r="D216" s="141" t="s">
        <v>64</v>
      </c>
      <c r="E216" s="141"/>
      <c r="F216" s="139"/>
      <c r="G216" s="265">
        <f t="shared" si="5"/>
        <v>50000</v>
      </c>
      <c r="H216" s="307">
        <f t="shared" si="5"/>
        <v>50000</v>
      </c>
    </row>
    <row r="217" spans="1:8" s="2" customFormat="1" ht="15.75">
      <c r="A217" s="140"/>
      <c r="B217" s="141"/>
      <c r="C217" s="141"/>
      <c r="D217" s="141"/>
      <c r="E217" s="141" t="s">
        <v>15</v>
      </c>
      <c r="F217" s="132"/>
      <c r="G217" s="265">
        <v>50000</v>
      </c>
      <c r="H217" s="307">
        <v>50000</v>
      </c>
    </row>
    <row r="218" spans="1:8" s="2" customFormat="1" ht="15.75">
      <c r="A218" s="140"/>
      <c r="B218" s="141"/>
      <c r="C218" s="141"/>
      <c r="D218" s="141"/>
      <c r="E218" s="141"/>
      <c r="F218" s="132"/>
      <c r="G218" s="265"/>
      <c r="H218" s="307"/>
    </row>
    <row r="219" spans="1:8" s="2" customFormat="1" ht="15.75">
      <c r="A219" s="162" t="s">
        <v>270</v>
      </c>
      <c r="B219" s="165"/>
      <c r="C219" s="165"/>
      <c r="D219" s="165"/>
      <c r="E219" s="165"/>
      <c r="F219" s="166"/>
      <c r="G219" s="266">
        <f>SUM(G220)</f>
        <v>0</v>
      </c>
      <c r="H219" s="306">
        <f>SUM(H220)</f>
        <v>15022370</v>
      </c>
    </row>
    <row r="220" spans="1:12" s="2" customFormat="1" ht="15.75">
      <c r="A220" s="121" t="s">
        <v>158</v>
      </c>
      <c r="B220" s="40"/>
      <c r="C220" s="40" t="s">
        <v>157</v>
      </c>
      <c r="D220" s="40"/>
      <c r="E220" s="40"/>
      <c r="F220" s="132"/>
      <c r="G220" s="264">
        <f>SUM(G221)</f>
        <v>0</v>
      </c>
      <c r="H220" s="303">
        <f>SUM(H221)</f>
        <v>15022370</v>
      </c>
      <c r="K220" s="22"/>
      <c r="L220" s="22"/>
    </row>
    <row r="221" spans="1:8" s="2" customFormat="1" ht="15.75">
      <c r="A221" s="140"/>
      <c r="B221" s="141"/>
      <c r="C221" s="141" t="s">
        <v>271</v>
      </c>
      <c r="D221" s="141" t="s">
        <v>272</v>
      </c>
      <c r="E221" s="141"/>
      <c r="F221" s="132"/>
      <c r="G221" s="265">
        <v>0</v>
      </c>
      <c r="H221" s="307">
        <v>15022370</v>
      </c>
    </row>
    <row r="222" spans="1:8" s="2" customFormat="1" ht="15.75">
      <c r="A222" s="140"/>
      <c r="B222" s="141"/>
      <c r="C222" s="141"/>
      <c r="D222" s="141"/>
      <c r="E222" s="141"/>
      <c r="F222" s="132"/>
      <c r="G222" s="265"/>
      <c r="H222" s="307"/>
    </row>
    <row r="223" spans="1:8" s="2" customFormat="1" ht="16.5" thickBot="1">
      <c r="A223" s="150" t="s">
        <v>180</v>
      </c>
      <c r="B223" s="151"/>
      <c r="C223" s="151"/>
      <c r="D223" s="151"/>
      <c r="E223" s="151"/>
      <c r="F223" s="152">
        <v>8</v>
      </c>
      <c r="G223" s="272">
        <f>SUM(G172+G157+G141+G113+G105+G95+G87+G62+G10+G199+G209+G55+G153+G126+G47+G148+G131+G214+G219)</f>
        <v>33547000</v>
      </c>
      <c r="H223" s="316">
        <f>SUM(H172+H157+H141+H113+H105+H95+H87+H62+H10+H199+H209+H55+H153+H126+H47+H148+H131+H214+H219)</f>
        <v>62620666</v>
      </c>
    </row>
    <row r="224" spans="2:7" s="2" customFormat="1" ht="15.75">
      <c r="B224" s="6"/>
      <c r="C224" s="6"/>
      <c r="D224" s="6"/>
      <c r="E224" s="6"/>
      <c r="F224" s="6"/>
      <c r="G224" s="14"/>
    </row>
    <row r="225" spans="1:7" s="2" customFormat="1" ht="15.75">
      <c r="A225" s="57"/>
      <c r="B225" s="7"/>
      <c r="C225" s="7"/>
      <c r="D225" s="7"/>
      <c r="E225" s="7"/>
      <c r="F225" s="7"/>
      <c r="G225" s="32"/>
    </row>
    <row r="226" spans="1:7" s="2" customFormat="1" ht="15.75">
      <c r="A226" s="57"/>
      <c r="B226" s="7"/>
      <c r="C226" s="7"/>
      <c r="D226" s="7"/>
      <c r="E226" s="7"/>
      <c r="F226" s="7"/>
      <c r="G226" s="32"/>
    </row>
    <row r="227" spans="1:7" s="2" customFormat="1" ht="15.75">
      <c r="A227" s="57"/>
      <c r="B227" s="7"/>
      <c r="C227" s="7"/>
      <c r="D227" s="7"/>
      <c r="E227" s="7"/>
      <c r="F227" s="7"/>
      <c r="G227" s="32"/>
    </row>
    <row r="228" spans="1:7" s="2" customFormat="1" ht="15.75">
      <c r="A228" s="57"/>
      <c r="B228" s="7"/>
      <c r="C228" s="7"/>
      <c r="D228" s="7"/>
      <c r="E228" s="7"/>
      <c r="F228" s="7"/>
      <c r="G228" s="32"/>
    </row>
    <row r="229" spans="1:7" s="2" customFormat="1" ht="15.75">
      <c r="A229" s="57"/>
      <c r="B229" s="7"/>
      <c r="C229" s="7"/>
      <c r="D229" s="7"/>
      <c r="E229" s="7"/>
      <c r="F229" s="7"/>
      <c r="G229" s="32"/>
    </row>
    <row r="230" spans="1:7" s="2" customFormat="1" ht="15.75">
      <c r="A230" s="57"/>
      <c r="B230" s="7"/>
      <c r="C230" s="7"/>
      <c r="D230" s="7"/>
      <c r="E230" s="7"/>
      <c r="F230" s="7"/>
      <c r="G230" s="32"/>
    </row>
    <row r="231" spans="1:7" s="2" customFormat="1" ht="15.75">
      <c r="A231" s="57"/>
      <c r="B231" s="7"/>
      <c r="C231" s="7"/>
      <c r="D231" s="7"/>
      <c r="E231" s="7"/>
      <c r="F231" s="7"/>
      <c r="G231" s="32"/>
    </row>
    <row r="232" spans="1:7" s="2" customFormat="1" ht="15.75">
      <c r="A232" s="57"/>
      <c r="B232" s="7"/>
      <c r="C232" s="7"/>
      <c r="D232" s="7"/>
      <c r="E232" s="7"/>
      <c r="F232" s="7"/>
      <c r="G232" s="32"/>
    </row>
    <row r="233" spans="1:7" s="2" customFormat="1" ht="15.75">
      <c r="A233" s="57"/>
      <c r="B233" s="7"/>
      <c r="C233" s="7"/>
      <c r="D233" s="7"/>
      <c r="E233" s="7"/>
      <c r="F233" s="7"/>
      <c r="G233" s="32"/>
    </row>
    <row r="234" spans="1:7" s="2" customFormat="1" ht="15.75">
      <c r="A234" s="57"/>
      <c r="B234" s="7"/>
      <c r="C234" s="7"/>
      <c r="D234" s="7"/>
      <c r="E234" s="7"/>
      <c r="F234" s="7"/>
      <c r="G234" s="32"/>
    </row>
    <row r="235" spans="1:7" s="2" customFormat="1" ht="15.75">
      <c r="A235" s="57"/>
      <c r="B235" s="7"/>
      <c r="C235" s="7"/>
      <c r="D235" s="7"/>
      <c r="E235" s="7"/>
      <c r="F235" s="7"/>
      <c r="G235" s="32"/>
    </row>
    <row r="236" spans="1:7" s="2" customFormat="1" ht="15.75">
      <c r="A236" s="57"/>
      <c r="B236" s="7"/>
      <c r="C236" s="7"/>
      <c r="D236" s="7"/>
      <c r="E236" s="7"/>
      <c r="F236" s="7"/>
      <c r="G236" s="32"/>
    </row>
    <row r="237" spans="1:7" s="2" customFormat="1" ht="15.75">
      <c r="A237" s="57"/>
      <c r="B237" s="7"/>
      <c r="C237" s="7"/>
      <c r="D237" s="7"/>
      <c r="E237" s="7"/>
      <c r="F237" s="7"/>
      <c r="G237" s="32"/>
    </row>
    <row r="238" spans="1:7" s="2" customFormat="1" ht="15.75">
      <c r="A238" s="57"/>
      <c r="B238" s="7"/>
      <c r="C238" s="7"/>
      <c r="D238" s="7"/>
      <c r="E238" s="7"/>
      <c r="F238" s="7"/>
      <c r="G238" s="32"/>
    </row>
    <row r="239" spans="1:7" s="2" customFormat="1" ht="15.75">
      <c r="A239" s="57"/>
      <c r="B239" s="7"/>
      <c r="C239" s="7"/>
      <c r="D239" s="7"/>
      <c r="E239" s="7"/>
      <c r="F239" s="7"/>
      <c r="G239" s="32"/>
    </row>
    <row r="240" spans="1:7" s="2" customFormat="1" ht="15.75">
      <c r="A240" s="57"/>
      <c r="B240" s="7"/>
      <c r="C240" s="7"/>
      <c r="D240" s="7"/>
      <c r="E240" s="7"/>
      <c r="F240" s="7"/>
      <c r="G240" s="32"/>
    </row>
    <row r="241" spans="1:7" s="2" customFormat="1" ht="15.75">
      <c r="A241" s="57"/>
      <c r="B241" s="7"/>
      <c r="C241" s="7"/>
      <c r="D241" s="7"/>
      <c r="E241" s="7"/>
      <c r="F241" s="7"/>
      <c r="G241" s="32"/>
    </row>
    <row r="242" spans="1:7" s="2" customFormat="1" ht="15.75">
      <c r="A242" s="57"/>
      <c r="B242" s="7"/>
      <c r="C242" s="7"/>
      <c r="D242" s="7"/>
      <c r="E242" s="7"/>
      <c r="F242" s="7"/>
      <c r="G242" s="26"/>
    </row>
    <row r="243" spans="1:7" s="2" customFormat="1" ht="15.75">
      <c r="A243" s="57"/>
      <c r="B243" s="7"/>
      <c r="C243" s="7"/>
      <c r="D243" s="7"/>
      <c r="E243" s="7"/>
      <c r="F243" s="7"/>
      <c r="G243" s="26"/>
    </row>
    <row r="244" spans="1:7" s="2" customFormat="1" ht="15.75">
      <c r="A244" s="57"/>
      <c r="B244" s="7"/>
      <c r="C244" s="7"/>
      <c r="D244" s="7"/>
      <c r="E244" s="7"/>
      <c r="F244" s="7"/>
      <c r="G244" s="26"/>
    </row>
    <row r="245" spans="1:7" s="2" customFormat="1" ht="15.75">
      <c r="A245" s="57"/>
      <c r="B245" s="7"/>
      <c r="C245" s="7"/>
      <c r="D245" s="7"/>
      <c r="E245" s="7"/>
      <c r="F245" s="7"/>
      <c r="G245" s="26"/>
    </row>
    <row r="246" spans="1:7" s="2" customFormat="1" ht="15.75">
      <c r="A246" s="57"/>
      <c r="B246" s="7"/>
      <c r="C246" s="7"/>
      <c r="D246" s="7"/>
      <c r="E246" s="7"/>
      <c r="F246" s="7"/>
      <c r="G246" s="26"/>
    </row>
    <row r="247" spans="1:7" s="2" customFormat="1" ht="15.75">
      <c r="A247" s="57"/>
      <c r="B247" s="7"/>
      <c r="C247" s="7"/>
      <c r="D247" s="7"/>
      <c r="E247" s="7"/>
      <c r="F247" s="7"/>
      <c r="G247" s="26"/>
    </row>
    <row r="248" spans="1:8" s="2" customFormat="1" ht="15.75">
      <c r="A248" s="59"/>
      <c r="B248" s="40"/>
      <c r="C248" s="40"/>
      <c r="D248" s="40"/>
      <c r="E248" s="40"/>
      <c r="F248" s="40"/>
      <c r="G248" s="32"/>
      <c r="H248" s="9"/>
    </row>
    <row r="249" spans="1:7" s="2" customFormat="1" ht="15.75">
      <c r="A249" s="57"/>
      <c r="B249" s="7"/>
      <c r="C249" s="7"/>
      <c r="D249" s="7"/>
      <c r="E249" s="7"/>
      <c r="F249" s="7"/>
      <c r="G249" s="26"/>
    </row>
    <row r="250" spans="1:7" s="2" customFormat="1" ht="15.75">
      <c r="A250" s="57"/>
      <c r="B250" s="7"/>
      <c r="C250" s="7"/>
      <c r="D250" s="7"/>
      <c r="E250" s="7"/>
      <c r="F250" s="7"/>
      <c r="G250" s="26"/>
    </row>
    <row r="251" spans="1:13" s="2" customFormat="1" ht="15.75">
      <c r="A251" s="57"/>
      <c r="B251" s="7"/>
      <c r="C251" s="7"/>
      <c r="D251" s="7"/>
      <c r="E251" s="7"/>
      <c r="F251" s="7"/>
      <c r="G251" s="26"/>
      <c r="M251" s="9"/>
    </row>
    <row r="252" spans="1:7" s="2" customFormat="1" ht="15.75">
      <c r="A252" s="57"/>
      <c r="B252" s="7"/>
      <c r="C252" s="7"/>
      <c r="D252" s="7"/>
      <c r="E252" s="7"/>
      <c r="F252" s="7"/>
      <c r="G252" s="26"/>
    </row>
    <row r="253" spans="1:13" s="9" customFormat="1" ht="15.75">
      <c r="A253" s="57"/>
      <c r="B253" s="7"/>
      <c r="C253" s="7"/>
      <c r="D253" s="7"/>
      <c r="E253" s="7"/>
      <c r="F253" s="7"/>
      <c r="G253" s="26"/>
      <c r="H253" s="2"/>
      <c r="K253" s="2"/>
      <c r="L253" s="2"/>
      <c r="M253" s="2"/>
    </row>
    <row r="254" spans="1:12" s="2" customFormat="1" ht="15.75">
      <c r="A254" s="57"/>
      <c r="B254" s="7"/>
      <c r="C254" s="7"/>
      <c r="D254" s="7"/>
      <c r="E254" s="7"/>
      <c r="F254" s="7"/>
      <c r="G254" s="26"/>
      <c r="K254" s="9"/>
      <c r="L254" s="9"/>
    </row>
    <row r="255" spans="1:7" s="2" customFormat="1" ht="15.75">
      <c r="A255" s="57"/>
      <c r="B255" s="7"/>
      <c r="C255" s="7"/>
      <c r="D255" s="7"/>
      <c r="E255" s="7"/>
      <c r="F255" s="7"/>
      <c r="G255" s="26"/>
    </row>
    <row r="256" spans="1:7" s="2" customFormat="1" ht="15.75">
      <c r="A256" s="57"/>
      <c r="B256" s="7"/>
      <c r="C256" s="7"/>
      <c r="D256" s="7"/>
      <c r="E256" s="7"/>
      <c r="F256" s="7"/>
      <c r="G256" s="26"/>
    </row>
    <row r="257" spans="1:7" s="2" customFormat="1" ht="15.75">
      <c r="A257" s="57"/>
      <c r="B257" s="7"/>
      <c r="C257" s="7"/>
      <c r="D257" s="7"/>
      <c r="E257" s="7"/>
      <c r="F257" s="7"/>
      <c r="G257" s="26"/>
    </row>
    <row r="258" spans="1:7" s="2" customFormat="1" ht="15.75">
      <c r="A258" s="57"/>
      <c r="B258" s="7"/>
      <c r="C258" s="7"/>
      <c r="D258" s="7"/>
      <c r="E258" s="7"/>
      <c r="F258" s="7"/>
      <c r="G258" s="26"/>
    </row>
    <row r="259" spans="1:7" s="2" customFormat="1" ht="15.75">
      <c r="A259" s="57"/>
      <c r="B259" s="7"/>
      <c r="C259" s="7"/>
      <c r="D259" s="7"/>
      <c r="E259" s="7"/>
      <c r="F259" s="7"/>
      <c r="G259" s="26"/>
    </row>
    <row r="260" spans="1:7" s="2" customFormat="1" ht="15.75">
      <c r="A260" s="57"/>
      <c r="B260" s="7"/>
      <c r="C260" s="7"/>
      <c r="D260" s="7"/>
      <c r="E260" s="7"/>
      <c r="F260" s="7"/>
      <c r="G260" s="26"/>
    </row>
    <row r="261" spans="1:7" s="2" customFormat="1" ht="15.75">
      <c r="A261" s="57"/>
      <c r="B261" s="7"/>
      <c r="C261" s="7"/>
      <c r="D261" s="7"/>
      <c r="E261" s="7"/>
      <c r="F261" s="7"/>
      <c r="G261" s="26"/>
    </row>
    <row r="262" spans="1:7" s="2" customFormat="1" ht="15.75">
      <c r="A262" s="57"/>
      <c r="B262" s="7"/>
      <c r="C262" s="7"/>
      <c r="D262" s="7"/>
      <c r="E262" s="7"/>
      <c r="F262" s="7"/>
      <c r="G262" s="26"/>
    </row>
    <row r="263" spans="1:7" s="2" customFormat="1" ht="15.75">
      <c r="A263" s="57"/>
      <c r="B263" s="7"/>
      <c r="C263" s="7"/>
      <c r="D263" s="7"/>
      <c r="E263" s="7"/>
      <c r="F263" s="7"/>
      <c r="G263" s="26"/>
    </row>
    <row r="264" spans="1:7" s="2" customFormat="1" ht="15.75">
      <c r="A264" s="57"/>
      <c r="B264" s="7"/>
      <c r="C264" s="7"/>
      <c r="D264" s="7"/>
      <c r="E264" s="7"/>
      <c r="F264" s="7"/>
      <c r="G264" s="26"/>
    </row>
    <row r="265" spans="1:7" s="2" customFormat="1" ht="15.75">
      <c r="A265" s="57"/>
      <c r="B265" s="7"/>
      <c r="C265" s="7"/>
      <c r="D265" s="7"/>
      <c r="E265" s="7"/>
      <c r="F265" s="7"/>
      <c r="G265" s="26"/>
    </row>
    <row r="266" spans="1:7" s="2" customFormat="1" ht="15.75">
      <c r="A266" s="57"/>
      <c r="B266" s="7"/>
      <c r="C266" s="7"/>
      <c r="D266" s="7"/>
      <c r="E266" s="7"/>
      <c r="F266" s="7"/>
      <c r="G266" s="26"/>
    </row>
    <row r="267" spans="1:7" s="2" customFormat="1" ht="15.75">
      <c r="A267" s="57"/>
      <c r="B267" s="7"/>
      <c r="C267" s="7"/>
      <c r="D267" s="7"/>
      <c r="E267" s="7"/>
      <c r="F267" s="7"/>
      <c r="G267" s="26"/>
    </row>
    <row r="268" spans="1:7" s="2" customFormat="1" ht="15.75">
      <c r="A268" s="57"/>
      <c r="B268" s="7"/>
      <c r="C268" s="7"/>
      <c r="D268" s="7"/>
      <c r="E268" s="7"/>
      <c r="F268" s="7"/>
      <c r="G268" s="26"/>
    </row>
    <row r="269" spans="1:7" s="2" customFormat="1" ht="15.75">
      <c r="A269" s="57"/>
      <c r="B269" s="7"/>
      <c r="C269" s="7"/>
      <c r="D269" s="7"/>
      <c r="E269" s="7"/>
      <c r="F269" s="7"/>
      <c r="G269" s="26"/>
    </row>
    <row r="270" spans="1:7" s="2" customFormat="1" ht="15.75">
      <c r="A270" s="57"/>
      <c r="B270" s="7"/>
      <c r="C270" s="7"/>
      <c r="D270" s="7"/>
      <c r="E270" s="10"/>
      <c r="F270" s="7"/>
      <c r="G270" s="112"/>
    </row>
    <row r="271" spans="1:7" s="2" customFormat="1" ht="15.75">
      <c r="A271" s="57"/>
      <c r="B271" s="7"/>
      <c r="C271" s="7"/>
      <c r="D271" s="7"/>
      <c r="E271" s="10"/>
      <c r="F271" s="7"/>
      <c r="G271" s="112"/>
    </row>
    <row r="272" spans="1:7" s="2" customFormat="1" ht="15.75">
      <c r="A272" s="57"/>
      <c r="B272" s="7"/>
      <c r="C272" s="7"/>
      <c r="D272" s="7"/>
      <c r="E272" s="7"/>
      <c r="F272" s="7"/>
      <c r="G272" s="26"/>
    </row>
    <row r="273" spans="1:7" s="2" customFormat="1" ht="15.75">
      <c r="A273" s="57"/>
      <c r="B273" s="7"/>
      <c r="C273" s="7"/>
      <c r="D273" s="7"/>
      <c r="E273" s="10"/>
      <c r="F273" s="7"/>
      <c r="G273" s="112"/>
    </row>
    <row r="274" spans="1:7" s="2" customFormat="1" ht="15.75">
      <c r="A274" s="57"/>
      <c r="B274" s="7"/>
      <c r="C274" s="7"/>
      <c r="D274" s="7"/>
      <c r="E274" s="10"/>
      <c r="F274" s="7"/>
      <c r="G274" s="112"/>
    </row>
    <row r="275" spans="1:7" s="2" customFormat="1" ht="15.75">
      <c r="A275" s="57"/>
      <c r="B275" s="7"/>
      <c r="C275" s="7"/>
      <c r="D275" s="7"/>
      <c r="E275" s="7"/>
      <c r="F275" s="7"/>
      <c r="G275" s="26"/>
    </row>
    <row r="276" spans="1:7" s="2" customFormat="1" ht="15.75">
      <c r="A276" s="57"/>
      <c r="B276" s="7"/>
      <c r="C276" s="7"/>
      <c r="D276" s="7"/>
      <c r="E276" s="7"/>
      <c r="F276" s="7"/>
      <c r="G276" s="26"/>
    </row>
    <row r="277" spans="1:7" s="2" customFormat="1" ht="15.75">
      <c r="A277" s="57"/>
      <c r="B277" s="7"/>
      <c r="C277" s="7"/>
      <c r="D277" s="7"/>
      <c r="E277" s="7"/>
      <c r="F277" s="7"/>
      <c r="G277" s="26"/>
    </row>
    <row r="278" spans="1:8" s="2" customFormat="1" ht="15.75">
      <c r="A278" s="59"/>
      <c r="B278" s="40"/>
      <c r="C278" s="40"/>
      <c r="D278" s="40"/>
      <c r="E278" s="40"/>
      <c r="F278" s="40"/>
      <c r="G278" s="32"/>
      <c r="H278" s="9"/>
    </row>
    <row r="279" spans="1:7" s="2" customFormat="1" ht="15.75">
      <c r="A279" s="57"/>
      <c r="B279" s="7"/>
      <c r="C279" s="7"/>
      <c r="D279" s="7"/>
      <c r="E279" s="7"/>
      <c r="F279" s="7"/>
      <c r="G279" s="26"/>
    </row>
    <row r="280" spans="1:7" s="2" customFormat="1" ht="15.75">
      <c r="A280" s="57"/>
      <c r="B280" s="7"/>
      <c r="C280" s="7"/>
      <c r="D280" s="7"/>
      <c r="E280" s="7"/>
      <c r="F280" s="7"/>
      <c r="G280" s="26"/>
    </row>
    <row r="281" spans="1:13" s="2" customFormat="1" ht="15.75">
      <c r="A281" s="57"/>
      <c r="B281" s="7"/>
      <c r="C281" s="7"/>
      <c r="D281" s="7"/>
      <c r="E281" s="7"/>
      <c r="F281" s="7"/>
      <c r="G281" s="7"/>
      <c r="M281" s="9"/>
    </row>
    <row r="282" spans="1:7" s="2" customFormat="1" ht="15.75">
      <c r="A282" s="57"/>
      <c r="B282" s="7"/>
      <c r="C282" s="7"/>
      <c r="D282" s="7"/>
      <c r="E282" s="38"/>
      <c r="F282" s="39"/>
      <c r="G282" s="39"/>
    </row>
    <row r="283" spans="1:13" s="9" customFormat="1" ht="15.75">
      <c r="A283" s="57"/>
      <c r="B283" s="7"/>
      <c r="C283" s="7"/>
      <c r="D283" s="7"/>
      <c r="E283" s="39"/>
      <c r="F283" s="39"/>
      <c r="G283" s="39"/>
      <c r="H283" s="2"/>
      <c r="K283" s="2"/>
      <c r="L283" s="2"/>
      <c r="M283" s="2"/>
    </row>
    <row r="284" spans="1:12" s="2" customFormat="1" ht="15.75">
      <c r="A284" s="57"/>
      <c r="B284" s="7"/>
      <c r="C284" s="7"/>
      <c r="D284" s="7"/>
      <c r="E284" s="7"/>
      <c r="F284" s="50"/>
      <c r="G284" s="50"/>
      <c r="K284" s="9"/>
      <c r="L284" s="9"/>
    </row>
    <row r="285" spans="1:7" s="2" customFormat="1" ht="15.75">
      <c r="A285" s="57"/>
      <c r="B285" s="7"/>
      <c r="C285" s="7"/>
      <c r="D285" s="7"/>
      <c r="E285" s="7"/>
      <c r="F285" s="7"/>
      <c r="G285" s="7"/>
    </row>
    <row r="286" spans="1:7" s="2" customFormat="1" ht="15.75">
      <c r="A286" s="57"/>
      <c r="B286" s="7"/>
      <c r="C286" s="7"/>
      <c r="D286" s="7"/>
      <c r="E286" s="7"/>
      <c r="F286" s="7"/>
      <c r="G286" s="7"/>
    </row>
    <row r="287" spans="1:7" s="2" customFormat="1" ht="15.75">
      <c r="A287" s="57"/>
      <c r="B287" s="7"/>
      <c r="C287" s="7"/>
      <c r="D287" s="7"/>
      <c r="E287" s="39"/>
      <c r="F287" s="17"/>
      <c r="G287" s="17"/>
    </row>
    <row r="288" spans="1:7" s="2" customFormat="1" ht="15.75">
      <c r="A288" s="57"/>
      <c r="B288" s="7"/>
      <c r="C288" s="7"/>
      <c r="D288" s="7"/>
      <c r="E288" s="16"/>
      <c r="F288" s="7"/>
      <c r="G288" s="7"/>
    </row>
    <row r="289" spans="1:7" s="2" customFormat="1" ht="15.75">
      <c r="A289" s="57"/>
      <c r="B289" s="7"/>
      <c r="C289" s="7"/>
      <c r="D289" s="7"/>
      <c r="E289" s="7"/>
      <c r="F289" s="7"/>
      <c r="G289" s="7"/>
    </row>
    <row r="290" spans="1:7" s="2" customFormat="1" ht="15.75">
      <c r="A290" s="57"/>
      <c r="B290" s="7"/>
      <c r="C290" s="7"/>
      <c r="D290" s="7"/>
      <c r="E290" s="7"/>
      <c r="F290" s="7"/>
      <c r="G290" s="7"/>
    </row>
    <row r="291" spans="1:7" s="2" customFormat="1" ht="15.75">
      <c r="A291" s="57"/>
      <c r="B291" s="7"/>
      <c r="C291" s="7"/>
      <c r="D291" s="7"/>
      <c r="E291" s="7"/>
      <c r="F291" s="7"/>
      <c r="G291" s="7"/>
    </row>
    <row r="292" spans="1:7" s="2" customFormat="1" ht="15.75">
      <c r="A292" s="57"/>
      <c r="B292" s="7"/>
      <c r="C292" s="7"/>
      <c r="D292" s="7"/>
      <c r="E292" s="7"/>
      <c r="F292" s="7"/>
      <c r="G292" s="7"/>
    </row>
    <row r="293" spans="1:7" s="2" customFormat="1" ht="15.75">
      <c r="A293" s="57"/>
      <c r="B293" s="7"/>
      <c r="C293" s="7"/>
      <c r="D293" s="7"/>
      <c r="E293" s="7"/>
      <c r="F293" s="7"/>
      <c r="G293" s="7"/>
    </row>
    <row r="294" spans="1:7" s="2" customFormat="1" ht="15.75">
      <c r="A294" s="57"/>
      <c r="B294" s="7"/>
      <c r="C294" s="7"/>
      <c r="D294" s="7"/>
      <c r="E294" s="7"/>
      <c r="F294" s="7"/>
      <c r="G294" s="7"/>
    </row>
    <row r="295" spans="1:7" s="2" customFormat="1" ht="15.75">
      <c r="A295" s="57"/>
      <c r="B295" s="7"/>
      <c r="C295" s="7"/>
      <c r="D295" s="7"/>
      <c r="E295" s="7"/>
      <c r="F295" s="7"/>
      <c r="G295" s="7"/>
    </row>
    <row r="296" spans="1:7" s="2" customFormat="1" ht="15.75">
      <c r="A296" s="59"/>
      <c r="B296" s="40"/>
      <c r="C296" s="40"/>
      <c r="D296" s="40"/>
      <c r="E296" s="40"/>
      <c r="F296" s="7"/>
      <c r="G296" s="7"/>
    </row>
    <row r="297" spans="1:7" s="2" customFormat="1" ht="15.75">
      <c r="A297" s="57"/>
      <c r="B297" s="7"/>
      <c r="C297" s="7"/>
      <c r="D297" s="7"/>
      <c r="E297" s="7"/>
      <c r="F297" s="7"/>
      <c r="G297" s="7"/>
    </row>
    <row r="298" spans="1:7" s="2" customFormat="1" ht="15.75">
      <c r="A298" s="57"/>
      <c r="B298" s="7"/>
      <c r="C298" s="7"/>
      <c r="D298" s="7"/>
      <c r="E298" s="7"/>
      <c r="F298" s="7"/>
      <c r="G298" s="7"/>
    </row>
    <row r="299" spans="1:7" s="2" customFormat="1" ht="15.75">
      <c r="A299" s="57"/>
      <c r="B299" s="7"/>
      <c r="C299" s="7"/>
      <c r="D299" s="7"/>
      <c r="E299" s="7"/>
      <c r="F299" s="7"/>
      <c r="G299" s="7"/>
    </row>
    <row r="300" spans="1:7" s="2" customFormat="1" ht="15.75">
      <c r="A300" s="57"/>
      <c r="B300" s="7"/>
      <c r="C300" s="7"/>
      <c r="D300" s="7"/>
      <c r="E300" s="7"/>
      <c r="F300" s="7"/>
      <c r="G300" s="7"/>
    </row>
    <row r="301" spans="1:7" s="2" customFormat="1" ht="15.75">
      <c r="A301" s="57"/>
      <c r="B301" s="7"/>
      <c r="C301" s="7"/>
      <c r="D301" s="7"/>
      <c r="E301" s="7"/>
      <c r="F301" s="7"/>
      <c r="G301" s="7"/>
    </row>
    <row r="302" spans="1:7" s="2" customFormat="1" ht="15.75">
      <c r="A302" s="57"/>
      <c r="B302" s="7"/>
      <c r="C302" s="7"/>
      <c r="D302" s="7"/>
      <c r="E302" s="7"/>
      <c r="F302" s="7"/>
      <c r="G302" s="7"/>
    </row>
    <row r="303" spans="1:7" s="2" customFormat="1" ht="15.75">
      <c r="A303" s="59"/>
      <c r="B303" s="40"/>
      <c r="C303" s="40"/>
      <c r="D303" s="40"/>
      <c r="E303" s="40"/>
      <c r="F303" s="7"/>
      <c r="G303" s="7"/>
    </row>
    <row r="304" spans="1:7" s="2" customFormat="1" ht="15.75">
      <c r="A304" s="57"/>
      <c r="B304" s="7"/>
      <c r="C304" s="7"/>
      <c r="D304" s="7"/>
      <c r="E304" s="7"/>
      <c r="F304" s="7"/>
      <c r="G304" s="7"/>
    </row>
    <row r="305" spans="1:7" s="2" customFormat="1" ht="15.75">
      <c r="A305" s="57"/>
      <c r="B305" s="7"/>
      <c r="C305" s="7"/>
      <c r="D305" s="7"/>
      <c r="E305" s="7"/>
      <c r="F305" s="7"/>
      <c r="G305" s="7"/>
    </row>
    <row r="306" spans="1:7" s="2" customFormat="1" ht="15.75">
      <c r="A306" s="57"/>
      <c r="B306" s="7"/>
      <c r="C306" s="7"/>
      <c r="D306" s="7"/>
      <c r="E306" s="7"/>
      <c r="F306" s="7"/>
      <c r="G306" s="7"/>
    </row>
    <row r="307" spans="1:7" s="2" customFormat="1" ht="15.75">
      <c r="A307" s="57"/>
      <c r="B307" s="7"/>
      <c r="C307" s="7"/>
      <c r="D307" s="7"/>
      <c r="E307" s="7"/>
      <c r="F307" s="7"/>
      <c r="G307" s="7"/>
    </row>
    <row r="308" spans="1:7" s="2" customFormat="1" ht="15.75">
      <c r="A308" s="57"/>
      <c r="B308" s="7"/>
      <c r="C308" s="7"/>
      <c r="D308" s="7"/>
      <c r="E308" s="7"/>
      <c r="F308" s="7"/>
      <c r="G308" s="26"/>
    </row>
    <row r="309" spans="1:7" s="2" customFormat="1" ht="15.75">
      <c r="A309" s="57"/>
      <c r="B309" s="7"/>
      <c r="C309" s="7"/>
      <c r="D309" s="7"/>
      <c r="E309" s="7"/>
      <c r="F309" s="7"/>
      <c r="G309" s="26"/>
    </row>
    <row r="310" spans="1:7" s="2" customFormat="1" ht="15.75">
      <c r="A310" s="59"/>
      <c r="B310" s="40"/>
      <c r="C310" s="40"/>
      <c r="D310" s="40"/>
      <c r="E310" s="40"/>
      <c r="F310" s="7"/>
      <c r="G310" s="26"/>
    </row>
    <row r="311" spans="1:7" s="2" customFormat="1" ht="15.75">
      <c r="A311" s="57"/>
      <c r="B311" s="7"/>
      <c r="C311" s="7"/>
      <c r="D311" s="7"/>
      <c r="E311" s="7"/>
      <c r="F311" s="7"/>
      <c r="G311" s="26"/>
    </row>
    <row r="312" spans="1:7" s="2" customFormat="1" ht="15.75">
      <c r="A312" s="57"/>
      <c r="B312" s="7"/>
      <c r="C312" s="7"/>
      <c r="D312" s="7"/>
      <c r="E312" s="7"/>
      <c r="F312" s="7"/>
      <c r="G312" s="26"/>
    </row>
    <row r="313" spans="1:7" s="2" customFormat="1" ht="15.75">
      <c r="A313" s="57"/>
      <c r="B313" s="7"/>
      <c r="C313" s="7"/>
      <c r="D313" s="7"/>
      <c r="E313" s="7"/>
      <c r="F313" s="7"/>
      <c r="G313" s="26"/>
    </row>
    <row r="314" spans="1:7" s="2" customFormat="1" ht="15.75">
      <c r="A314" s="57"/>
      <c r="B314" s="7"/>
      <c r="C314" s="7"/>
      <c r="D314" s="7"/>
      <c r="E314" s="7"/>
      <c r="F314" s="7"/>
      <c r="G314" s="26"/>
    </row>
    <row r="315" spans="1:7" s="2" customFormat="1" ht="15.75">
      <c r="A315" s="59"/>
      <c r="B315" s="40"/>
      <c r="C315" s="40"/>
      <c r="D315" s="40"/>
      <c r="E315" s="40"/>
      <c r="F315" s="7"/>
      <c r="G315" s="26"/>
    </row>
    <row r="316" spans="1:7" s="2" customFormat="1" ht="15.75">
      <c r="A316" s="57"/>
      <c r="B316" s="7"/>
      <c r="C316" s="7"/>
      <c r="D316" s="7"/>
      <c r="E316" s="7"/>
      <c r="F316" s="7"/>
      <c r="G316" s="26"/>
    </row>
    <row r="317" spans="1:7" s="2" customFormat="1" ht="15.75">
      <c r="A317" s="57"/>
      <c r="B317" s="7"/>
      <c r="C317" s="7"/>
      <c r="D317" s="7"/>
      <c r="E317" s="7"/>
      <c r="F317" s="7"/>
      <c r="G317" s="26"/>
    </row>
    <row r="318" spans="1:7" s="2" customFormat="1" ht="15.75">
      <c r="A318" s="57"/>
      <c r="B318" s="7"/>
      <c r="C318" s="7"/>
      <c r="D318" s="7"/>
      <c r="E318" s="7"/>
      <c r="F318" s="7"/>
      <c r="G318" s="26"/>
    </row>
    <row r="319" spans="1:7" s="2" customFormat="1" ht="15.75">
      <c r="A319" s="57"/>
      <c r="B319" s="7"/>
      <c r="C319" s="7"/>
      <c r="D319" s="7"/>
      <c r="E319" s="7"/>
      <c r="F319" s="7"/>
      <c r="G319" s="26"/>
    </row>
    <row r="320" spans="1:7" s="2" customFormat="1" ht="15.75">
      <c r="A320" s="57"/>
      <c r="B320" s="7"/>
      <c r="C320" s="7"/>
      <c r="D320" s="7"/>
      <c r="E320" s="7"/>
      <c r="F320" s="7"/>
      <c r="G320" s="26"/>
    </row>
    <row r="321" spans="1:7" s="2" customFormat="1" ht="15.75">
      <c r="A321" s="57"/>
      <c r="B321" s="7"/>
      <c r="C321" s="7"/>
      <c r="D321" s="7"/>
      <c r="E321" s="7"/>
      <c r="F321" s="7"/>
      <c r="G321" s="26"/>
    </row>
    <row r="322" spans="1:7" s="2" customFormat="1" ht="15.75">
      <c r="A322" s="57"/>
      <c r="B322" s="7"/>
      <c r="C322" s="7"/>
      <c r="D322" s="7"/>
      <c r="E322" s="7"/>
      <c r="F322" s="7"/>
      <c r="G322" s="26"/>
    </row>
    <row r="323" spans="1:7" s="2" customFormat="1" ht="15.75">
      <c r="A323" s="57"/>
      <c r="B323" s="7"/>
      <c r="C323" s="7"/>
      <c r="D323" s="7"/>
      <c r="E323" s="7"/>
      <c r="F323" s="7"/>
      <c r="G323" s="26"/>
    </row>
    <row r="324" spans="1:7" s="2" customFormat="1" ht="15.75">
      <c r="A324" s="57"/>
      <c r="B324" s="7"/>
      <c r="C324" s="7"/>
      <c r="D324" s="7"/>
      <c r="E324" s="7"/>
      <c r="F324" s="7"/>
      <c r="G324" s="26"/>
    </row>
    <row r="325" spans="1:7" s="2" customFormat="1" ht="15.75">
      <c r="A325" s="57"/>
      <c r="B325" s="7"/>
      <c r="C325" s="57"/>
      <c r="D325" s="57"/>
      <c r="E325" s="7"/>
      <c r="F325" s="7"/>
      <c r="G325" s="25"/>
    </row>
    <row r="326" spans="1:7" s="2" customFormat="1" ht="15.75">
      <c r="A326" s="57"/>
      <c r="B326" s="7"/>
      <c r="C326" s="57"/>
      <c r="D326" s="353"/>
      <c r="E326" s="353"/>
      <c r="F326" s="7"/>
      <c r="G326" s="25"/>
    </row>
    <row r="327" spans="1:7" s="2" customFormat="1" ht="15.75">
      <c r="A327" s="57"/>
      <c r="B327" s="7"/>
      <c r="C327" s="57"/>
      <c r="D327" s="7"/>
      <c r="E327" s="7"/>
      <c r="F327" s="7"/>
      <c r="G327" s="25"/>
    </row>
    <row r="328" spans="1:7" s="2" customFormat="1" ht="15.75">
      <c r="A328" s="57"/>
      <c r="B328" s="7"/>
      <c r="C328" s="57"/>
      <c r="D328" s="7"/>
      <c r="E328" s="7"/>
      <c r="F328" s="7"/>
      <c r="G328" s="25"/>
    </row>
    <row r="329" spans="1:7" s="2" customFormat="1" ht="15.75">
      <c r="A329" s="57"/>
      <c r="B329" s="7"/>
      <c r="C329" s="57"/>
      <c r="D329" s="7"/>
      <c r="E329" s="7"/>
      <c r="F329" s="7"/>
      <c r="G329" s="25"/>
    </row>
    <row r="330" spans="1:7" s="2" customFormat="1" ht="15.75">
      <c r="A330" s="57"/>
      <c r="B330" s="7"/>
      <c r="C330" s="57"/>
      <c r="D330" s="7"/>
      <c r="E330" s="7"/>
      <c r="F330" s="7"/>
      <c r="G330" s="25"/>
    </row>
    <row r="331" spans="1:7" s="2" customFormat="1" ht="15.75">
      <c r="A331" s="57"/>
      <c r="B331" s="7"/>
      <c r="C331" s="57"/>
      <c r="D331" s="7"/>
      <c r="E331" s="7"/>
      <c r="F331" s="7"/>
      <c r="G331" s="25"/>
    </row>
    <row r="332" spans="1:7" s="2" customFormat="1" ht="15.75">
      <c r="A332" s="57"/>
      <c r="B332" s="7"/>
      <c r="C332" s="57"/>
      <c r="D332" s="7"/>
      <c r="E332" s="7"/>
      <c r="F332" s="7"/>
      <c r="G332" s="25"/>
    </row>
    <row r="333" spans="1:7" s="2" customFormat="1" ht="15.75">
      <c r="A333" s="57"/>
      <c r="B333" s="7"/>
      <c r="C333" s="7"/>
      <c r="D333" s="7"/>
      <c r="E333" s="7"/>
      <c r="F333" s="7"/>
      <c r="G333" s="25"/>
    </row>
    <row r="334" spans="1:7" s="2" customFormat="1" ht="15.75">
      <c r="A334" s="57"/>
      <c r="B334" s="7"/>
      <c r="C334" s="7"/>
      <c r="D334" s="7"/>
      <c r="E334" s="113"/>
      <c r="F334" s="113"/>
      <c r="G334" s="26"/>
    </row>
    <row r="335" spans="1:7" s="2" customFormat="1" ht="15.75">
      <c r="A335" s="57"/>
      <c r="B335" s="7"/>
      <c r="C335" s="7"/>
      <c r="D335" s="7"/>
      <c r="E335" s="113"/>
      <c r="F335" s="113"/>
      <c r="G335" s="26"/>
    </row>
    <row r="336" spans="1:7" s="2" customFormat="1" ht="15.75">
      <c r="A336" s="57"/>
      <c r="B336" s="7"/>
      <c r="C336" s="7"/>
      <c r="D336" s="7"/>
      <c r="E336" s="113"/>
      <c r="F336" s="113"/>
      <c r="G336" s="27"/>
    </row>
    <row r="337" spans="1:7" s="2" customFormat="1" ht="15.75">
      <c r="A337" s="57"/>
      <c r="B337" s="7"/>
      <c r="C337" s="7"/>
      <c r="D337" s="7"/>
      <c r="E337" s="113"/>
      <c r="F337" s="113"/>
      <c r="G337" s="27"/>
    </row>
    <row r="338" spans="1:7" s="2" customFormat="1" ht="15.75">
      <c r="A338" s="57"/>
      <c r="B338" s="7"/>
      <c r="C338" s="7"/>
      <c r="D338" s="7"/>
      <c r="E338" s="113"/>
      <c r="F338" s="113"/>
      <c r="G338" s="26"/>
    </row>
    <row r="339" spans="1:7" s="2" customFormat="1" ht="15.75">
      <c r="A339" s="57"/>
      <c r="B339" s="7"/>
      <c r="C339" s="7"/>
      <c r="D339" s="7"/>
      <c r="E339" s="113"/>
      <c r="F339" s="113"/>
      <c r="G339" s="26"/>
    </row>
    <row r="340" spans="1:7" s="2" customFormat="1" ht="15.75">
      <c r="A340" s="57"/>
      <c r="B340" s="7"/>
      <c r="C340" s="7"/>
      <c r="D340" s="7"/>
      <c r="E340" s="113"/>
      <c r="F340" s="113"/>
      <c r="G340" s="26"/>
    </row>
    <row r="341" spans="1:7" s="2" customFormat="1" ht="15.75">
      <c r="A341" s="57"/>
      <c r="B341" s="7"/>
      <c r="C341" s="7"/>
      <c r="D341" s="7"/>
      <c r="E341" s="113"/>
      <c r="F341" s="113"/>
      <c r="G341" s="27"/>
    </row>
    <row r="342" spans="1:7" s="2" customFormat="1" ht="15.75">
      <c r="A342" s="57"/>
      <c r="B342" s="7"/>
      <c r="C342" s="7"/>
      <c r="D342" s="7"/>
      <c r="E342" s="113"/>
      <c r="F342" s="113"/>
      <c r="G342" s="26"/>
    </row>
    <row r="343" spans="1:7" s="2" customFormat="1" ht="15.75">
      <c r="A343" s="57"/>
      <c r="B343" s="7"/>
      <c r="C343" s="7"/>
      <c r="D343" s="7"/>
      <c r="E343" s="113"/>
      <c r="F343" s="113"/>
      <c r="G343" s="26"/>
    </row>
    <row r="344" spans="1:7" s="2" customFormat="1" ht="15.75">
      <c r="A344" s="57"/>
      <c r="B344" s="7"/>
      <c r="C344" s="7"/>
      <c r="D344" s="7"/>
      <c r="E344" s="113"/>
      <c r="F344" s="113"/>
      <c r="G344" s="26"/>
    </row>
    <row r="345" spans="1:7" s="2" customFormat="1" ht="15.75">
      <c r="A345" s="57"/>
      <c r="B345" s="7"/>
      <c r="C345" s="7"/>
      <c r="D345" s="7"/>
      <c r="E345" s="113"/>
      <c r="F345" s="113"/>
      <c r="G345" s="26"/>
    </row>
    <row r="346" spans="1:7" s="2" customFormat="1" ht="15.75">
      <c r="A346" s="57"/>
      <c r="B346" s="7"/>
      <c r="C346" s="7"/>
      <c r="D346" s="7"/>
      <c r="E346" s="113"/>
      <c r="F346" s="113"/>
      <c r="G346" s="26"/>
    </row>
    <row r="347" spans="1:7" s="2" customFormat="1" ht="15.75">
      <c r="A347" s="57"/>
      <c r="B347" s="7"/>
      <c r="C347" s="7"/>
      <c r="D347" s="7"/>
      <c r="E347" s="113"/>
      <c r="F347" s="113"/>
      <c r="G347" s="26"/>
    </row>
    <row r="348" spans="1:7" s="2" customFormat="1" ht="15.75">
      <c r="A348" s="57"/>
      <c r="B348" s="7"/>
      <c r="C348" s="7"/>
      <c r="D348" s="7"/>
      <c r="E348" s="113"/>
      <c r="F348" s="113"/>
      <c r="G348" s="26"/>
    </row>
    <row r="349" spans="1:7" s="2" customFormat="1" ht="15.75">
      <c r="A349" s="57"/>
      <c r="B349" s="7"/>
      <c r="C349" s="7"/>
      <c r="D349" s="7"/>
      <c r="E349" s="113"/>
      <c r="F349" s="113"/>
      <c r="G349" s="26"/>
    </row>
    <row r="350" spans="1:7" s="2" customFormat="1" ht="15.75">
      <c r="A350" s="57"/>
      <c r="B350" s="7"/>
      <c r="C350" s="7"/>
      <c r="D350" s="7"/>
      <c r="E350" s="114"/>
      <c r="F350" s="114"/>
      <c r="G350" s="26"/>
    </row>
    <row r="351" spans="1:7" s="2" customFormat="1" ht="15.75">
      <c r="A351" s="57"/>
      <c r="B351" s="7"/>
      <c r="C351" s="7"/>
      <c r="D351" s="7"/>
      <c r="E351" s="113"/>
      <c r="F351" s="113"/>
      <c r="G351" s="26"/>
    </row>
    <row r="352" spans="1:7" s="2" customFormat="1" ht="15.75">
      <c r="A352" s="57"/>
      <c r="B352" s="7"/>
      <c r="C352" s="7"/>
      <c r="D352" s="7"/>
      <c r="E352" s="113"/>
      <c r="F352" s="113"/>
      <c r="G352" s="27"/>
    </row>
    <row r="353" spans="1:7" s="2" customFormat="1" ht="15.75">
      <c r="A353" s="57"/>
      <c r="B353" s="7"/>
      <c r="C353" s="7"/>
      <c r="D353" s="7"/>
      <c r="E353" s="113"/>
      <c r="F353" s="113"/>
      <c r="G353" s="27"/>
    </row>
    <row r="354" spans="1:7" s="2" customFormat="1" ht="15.75">
      <c r="A354" s="57"/>
      <c r="B354" s="7"/>
      <c r="C354" s="7"/>
      <c r="D354" s="7"/>
      <c r="E354" s="113"/>
      <c r="F354" s="113"/>
      <c r="G354" s="27"/>
    </row>
    <row r="355" spans="1:7" s="2" customFormat="1" ht="15.75">
      <c r="A355" s="57"/>
      <c r="B355" s="7"/>
      <c r="C355" s="7"/>
      <c r="D355" s="7"/>
      <c r="E355" s="113"/>
      <c r="F355" s="113"/>
      <c r="G355" s="27"/>
    </row>
    <row r="356" spans="1:7" s="2" customFormat="1" ht="15.75">
      <c r="A356" s="57"/>
      <c r="B356" s="7"/>
      <c r="C356" s="7"/>
      <c r="D356" s="115"/>
      <c r="E356" s="116"/>
      <c r="F356" s="116"/>
      <c r="G356" s="26"/>
    </row>
    <row r="357" spans="1:7" s="2" customFormat="1" ht="15.75">
      <c r="A357" s="57"/>
      <c r="B357" s="7"/>
      <c r="C357" s="7"/>
      <c r="D357" s="115"/>
      <c r="E357" s="116"/>
      <c r="F357" s="116"/>
      <c r="G357" s="26"/>
    </row>
    <row r="358" spans="1:7" s="2" customFormat="1" ht="15.75">
      <c r="A358" s="57"/>
      <c r="B358" s="7"/>
      <c r="C358" s="7"/>
      <c r="D358" s="115"/>
      <c r="E358" s="7"/>
      <c r="F358" s="7"/>
      <c r="G358" s="27"/>
    </row>
    <row r="359" spans="1:7" s="2" customFormat="1" ht="15.75">
      <c r="A359" s="57"/>
      <c r="B359" s="7"/>
      <c r="C359" s="7"/>
      <c r="D359" s="115"/>
      <c r="E359" s="116"/>
      <c r="F359" s="116"/>
      <c r="G359" s="26"/>
    </row>
    <row r="360" spans="1:7" s="2" customFormat="1" ht="15.75">
      <c r="A360" s="57"/>
      <c r="B360" s="7"/>
      <c r="C360" s="7"/>
      <c r="D360" s="115"/>
      <c r="E360" s="116"/>
      <c r="F360" s="116"/>
      <c r="G360" s="26"/>
    </row>
    <row r="361" spans="1:7" s="2" customFormat="1" ht="15.75">
      <c r="A361" s="57"/>
      <c r="B361" s="7"/>
      <c r="C361" s="7"/>
      <c r="D361" s="115"/>
      <c r="E361" s="116"/>
      <c r="F361" s="116"/>
      <c r="G361" s="26"/>
    </row>
    <row r="362" spans="1:7" s="2" customFormat="1" ht="15.75">
      <c r="A362" s="57"/>
      <c r="B362" s="7"/>
      <c r="C362" s="7"/>
      <c r="D362" s="7"/>
      <c r="E362" s="113"/>
      <c r="F362" s="113"/>
      <c r="G362" s="27"/>
    </row>
    <row r="363" spans="1:7" s="2" customFormat="1" ht="15.75">
      <c r="A363" s="57"/>
      <c r="B363" s="7"/>
      <c r="C363" s="7"/>
      <c r="D363" s="39"/>
      <c r="E363" s="39"/>
      <c r="F363" s="17"/>
      <c r="G363" s="26"/>
    </row>
    <row r="364" spans="1:7" s="2" customFormat="1" ht="15.75">
      <c r="A364" s="57"/>
      <c r="B364" s="7"/>
      <c r="C364" s="7"/>
      <c r="D364" s="39"/>
      <c r="E364" s="39"/>
      <c r="F364" s="17"/>
      <c r="G364" s="26"/>
    </row>
    <row r="365" spans="1:7" s="2" customFormat="1" ht="15.75">
      <c r="A365" s="57"/>
      <c r="B365" s="7"/>
      <c r="C365" s="7"/>
      <c r="D365" s="7"/>
      <c r="E365" s="7"/>
      <c r="F365" s="7"/>
      <c r="G365" s="26"/>
    </row>
    <row r="366" spans="1:7" s="2" customFormat="1" ht="15.75">
      <c r="A366" s="57"/>
      <c r="B366" s="7"/>
      <c r="C366" s="7"/>
      <c r="D366" s="7"/>
      <c r="E366" s="7"/>
      <c r="F366" s="7"/>
      <c r="G366" s="111"/>
    </row>
    <row r="367" spans="1:7" s="2" customFormat="1" ht="15" customHeight="1">
      <c r="A367" s="57"/>
      <c r="B367" s="7"/>
      <c r="C367" s="7"/>
      <c r="D367" s="7"/>
      <c r="E367" s="7"/>
      <c r="F367" s="7"/>
      <c r="G367" s="111"/>
    </row>
    <row r="368" spans="1:7" s="2" customFormat="1" ht="15.75">
      <c r="A368" s="57"/>
      <c r="B368" s="7"/>
      <c r="C368" s="7"/>
      <c r="D368" s="39"/>
      <c r="E368" s="39"/>
      <c r="F368" s="17"/>
      <c r="G368" s="117"/>
    </row>
    <row r="369" spans="1:7" s="2" customFormat="1" ht="15.75">
      <c r="A369" s="57"/>
      <c r="B369" s="7"/>
      <c r="C369" s="7"/>
      <c r="D369" s="16"/>
      <c r="E369" s="16"/>
      <c r="F369" s="7"/>
      <c r="G369" s="111"/>
    </row>
    <row r="370" spans="1:7" s="2" customFormat="1" ht="15.75">
      <c r="A370" s="57"/>
      <c r="B370" s="7"/>
      <c r="C370" s="7"/>
      <c r="D370" s="7"/>
      <c r="E370" s="7"/>
      <c r="F370" s="7"/>
      <c r="G370" s="111"/>
    </row>
    <row r="371" spans="1:7" s="2" customFormat="1" ht="15.75">
      <c r="A371" s="57"/>
      <c r="B371" s="7"/>
      <c r="C371" s="7"/>
      <c r="D371" s="7"/>
      <c r="E371" s="7"/>
      <c r="F371" s="7"/>
      <c r="G371" s="111"/>
    </row>
    <row r="372" spans="1:7" s="2" customFormat="1" ht="15.75">
      <c r="A372" s="57"/>
      <c r="B372" s="7"/>
      <c r="C372" s="7"/>
      <c r="D372" s="7"/>
      <c r="E372" s="7"/>
      <c r="F372" s="7"/>
      <c r="G372" s="111"/>
    </row>
    <row r="373" spans="1:7" s="2" customFormat="1" ht="15.75">
      <c r="A373" s="57"/>
      <c r="B373" s="7"/>
      <c r="C373" s="7"/>
      <c r="D373" s="7"/>
      <c r="E373" s="7"/>
      <c r="F373" s="7"/>
      <c r="G373" s="26"/>
    </row>
    <row r="374" spans="1:7" s="2" customFormat="1" ht="15.75">
      <c r="A374" s="57"/>
      <c r="B374" s="7"/>
      <c r="C374" s="7"/>
      <c r="D374" s="7"/>
      <c r="E374" s="7"/>
      <c r="F374" s="7"/>
      <c r="G374" s="26"/>
    </row>
    <row r="375" spans="1:7" s="2" customFormat="1" ht="15.75">
      <c r="A375" s="57"/>
      <c r="B375" s="7"/>
      <c r="C375" s="7"/>
      <c r="D375" s="7"/>
      <c r="E375" s="7"/>
      <c r="F375" s="7"/>
      <c r="G375" s="26"/>
    </row>
    <row r="376" spans="1:8" s="2" customFormat="1" ht="15.75">
      <c r="A376" s="57"/>
      <c r="B376" s="118"/>
      <c r="C376" s="40"/>
      <c r="D376" s="40"/>
      <c r="E376" s="40"/>
      <c r="F376" s="40"/>
      <c r="G376" s="28"/>
      <c r="H376" s="12"/>
    </row>
    <row r="377" spans="1:7" s="2" customFormat="1" ht="15.75">
      <c r="A377" s="57"/>
      <c r="B377" s="7"/>
      <c r="C377" s="7"/>
      <c r="D377" s="7"/>
      <c r="E377" s="7"/>
      <c r="F377" s="7"/>
      <c r="G377" s="19"/>
    </row>
    <row r="378" spans="1:7" s="2" customFormat="1" ht="15.75">
      <c r="A378" s="57"/>
      <c r="B378" s="7"/>
      <c r="C378" s="7"/>
      <c r="D378" s="7"/>
      <c r="E378" s="7"/>
      <c r="F378" s="7"/>
      <c r="G378" s="19"/>
    </row>
    <row r="379" spans="1:13" s="2" customFormat="1" ht="15.75">
      <c r="A379" s="57"/>
      <c r="B379" s="7"/>
      <c r="C379" s="7"/>
      <c r="D379" s="7"/>
      <c r="E379" s="7"/>
      <c r="F379" s="7"/>
      <c r="G379" s="19"/>
      <c r="M379" s="12"/>
    </row>
    <row r="380" spans="1:7" s="2" customFormat="1" ht="15.75">
      <c r="A380" s="57"/>
      <c r="B380" s="7"/>
      <c r="C380" s="7"/>
      <c r="D380" s="7"/>
      <c r="E380" s="7"/>
      <c r="F380" s="7"/>
      <c r="G380" s="19"/>
    </row>
    <row r="381" spans="1:13" s="12" customFormat="1" ht="15.75">
      <c r="A381" s="57"/>
      <c r="B381" s="7"/>
      <c r="C381" s="7"/>
      <c r="D381" s="7"/>
      <c r="E381" s="7"/>
      <c r="F381" s="7"/>
      <c r="G381" s="19"/>
      <c r="H381" s="2"/>
      <c r="K381" s="2"/>
      <c r="L381" s="2"/>
      <c r="M381" s="2"/>
    </row>
    <row r="382" spans="1:12" s="2" customFormat="1" ht="15.75">
      <c r="A382" s="57"/>
      <c r="B382" s="7"/>
      <c r="C382" s="7"/>
      <c r="D382" s="7"/>
      <c r="E382" s="7"/>
      <c r="F382" s="7"/>
      <c r="G382" s="19"/>
      <c r="K382" s="12"/>
      <c r="L382" s="12"/>
    </row>
    <row r="383" spans="1:7" s="2" customFormat="1" ht="15.75">
      <c r="A383" s="57"/>
      <c r="B383" s="7"/>
      <c r="C383" s="57"/>
      <c r="D383" s="57"/>
      <c r="E383" s="7"/>
      <c r="F383" s="7"/>
      <c r="G383" s="19"/>
    </row>
    <row r="384" spans="1:7" s="2" customFormat="1" ht="15.75">
      <c r="A384" s="57"/>
      <c r="B384" s="7"/>
      <c r="C384" s="57"/>
      <c r="D384" s="353"/>
      <c r="E384" s="353"/>
      <c r="F384" s="7"/>
      <c r="G384" s="19"/>
    </row>
    <row r="385" spans="1:7" s="2" customFormat="1" ht="15.75">
      <c r="A385" s="57"/>
      <c r="B385" s="7"/>
      <c r="C385" s="7"/>
      <c r="D385" s="7"/>
      <c r="E385" s="7"/>
      <c r="F385" s="7"/>
      <c r="G385" s="19"/>
    </row>
    <row r="386" spans="1:7" s="2" customFormat="1" ht="15.75">
      <c r="A386" s="57"/>
      <c r="B386" s="7"/>
      <c r="C386" s="7"/>
      <c r="D386" s="7"/>
      <c r="E386" s="113"/>
      <c r="F386" s="113"/>
      <c r="G386" s="19"/>
    </row>
    <row r="387" spans="1:7" s="2" customFormat="1" ht="15.75">
      <c r="A387" s="57"/>
      <c r="B387" s="7"/>
      <c r="C387" s="7"/>
      <c r="D387" s="7"/>
      <c r="E387" s="113"/>
      <c r="F387" s="113"/>
      <c r="G387" s="19"/>
    </row>
    <row r="388" spans="1:7" s="2" customFormat="1" ht="15.75">
      <c r="A388" s="57"/>
      <c r="B388" s="7"/>
      <c r="C388" s="7"/>
      <c r="D388" s="7"/>
      <c r="E388" s="113"/>
      <c r="F388" s="113"/>
      <c r="G388" s="19"/>
    </row>
    <row r="389" spans="1:7" s="2" customFormat="1" ht="15.75">
      <c r="A389" s="57"/>
      <c r="B389" s="7"/>
      <c r="C389" s="7"/>
      <c r="D389" s="7"/>
      <c r="E389" s="113"/>
      <c r="F389" s="113"/>
      <c r="G389" s="29"/>
    </row>
    <row r="390" spans="1:7" s="2" customFormat="1" ht="15.75">
      <c r="A390" s="57"/>
      <c r="B390" s="7"/>
      <c r="C390" s="7"/>
      <c r="D390" s="7"/>
      <c r="E390" s="113"/>
      <c r="F390" s="113"/>
      <c r="G390" s="29"/>
    </row>
    <row r="391" spans="1:7" s="2" customFormat="1" ht="15.75">
      <c r="A391" s="57"/>
      <c r="B391" s="7"/>
      <c r="C391" s="7"/>
      <c r="D391" s="7"/>
      <c r="E391" s="113"/>
      <c r="F391" s="113"/>
      <c r="G391" s="29"/>
    </row>
    <row r="392" spans="1:7" s="2" customFormat="1" ht="15.75">
      <c r="A392" s="57"/>
      <c r="B392" s="7"/>
      <c r="C392" s="7"/>
      <c r="D392" s="7"/>
      <c r="E392" s="113"/>
      <c r="F392" s="113"/>
      <c r="G392" s="19"/>
    </row>
    <row r="393" spans="1:7" s="2" customFormat="1" ht="15.75">
      <c r="A393" s="57"/>
      <c r="B393" s="7"/>
      <c r="C393" s="7"/>
      <c r="D393" s="7"/>
      <c r="E393" s="113"/>
      <c r="F393" s="113"/>
      <c r="G393" s="19"/>
    </row>
    <row r="394" spans="1:7" s="2" customFormat="1" ht="15.75">
      <c r="A394" s="57"/>
      <c r="B394" s="7"/>
      <c r="C394" s="7"/>
      <c r="D394" s="7"/>
      <c r="E394" s="113"/>
      <c r="F394" s="113"/>
      <c r="G394" s="19"/>
    </row>
    <row r="395" spans="1:7" s="2" customFormat="1" ht="15.75">
      <c r="A395" s="57"/>
      <c r="B395" s="7"/>
      <c r="C395" s="7"/>
      <c r="D395" s="7"/>
      <c r="E395" s="113"/>
      <c r="F395" s="113"/>
      <c r="G395" s="19"/>
    </row>
    <row r="396" spans="1:7" s="2" customFormat="1" ht="15.75">
      <c r="A396" s="57"/>
      <c r="B396" s="7"/>
      <c r="C396" s="7"/>
      <c r="D396" s="7"/>
      <c r="E396" s="113"/>
      <c r="F396" s="113"/>
      <c r="G396" s="19"/>
    </row>
    <row r="397" spans="1:7" s="2" customFormat="1" ht="15.75">
      <c r="A397" s="57"/>
      <c r="B397" s="7"/>
      <c r="C397" s="7"/>
      <c r="D397" s="7"/>
      <c r="E397" s="113"/>
      <c r="F397" s="113"/>
      <c r="G397" s="29"/>
    </row>
    <row r="398" spans="1:7" s="2" customFormat="1" ht="15.75">
      <c r="A398" s="57"/>
      <c r="B398" s="7"/>
      <c r="C398" s="7"/>
      <c r="D398" s="7"/>
      <c r="E398" s="113"/>
      <c r="F398" s="113"/>
      <c r="G398" s="29"/>
    </row>
    <row r="399" spans="1:7" s="2" customFormat="1" ht="15.75">
      <c r="A399" s="57"/>
      <c r="B399" s="7"/>
      <c r="C399" s="7"/>
      <c r="D399" s="7"/>
      <c r="E399" s="113"/>
      <c r="F399" s="113"/>
      <c r="G399" s="19"/>
    </row>
    <row r="400" spans="1:7" s="2" customFormat="1" ht="15.75">
      <c r="A400" s="57"/>
      <c r="B400" s="7"/>
      <c r="C400" s="7"/>
      <c r="D400" s="7"/>
      <c r="E400" s="113"/>
      <c r="F400" s="113"/>
      <c r="G400" s="19"/>
    </row>
    <row r="401" spans="1:7" s="2" customFormat="1" ht="15.75">
      <c r="A401" s="57"/>
      <c r="B401" s="7"/>
      <c r="C401" s="7"/>
      <c r="D401" s="7"/>
      <c r="E401" s="113"/>
      <c r="F401" s="113"/>
      <c r="G401" s="19"/>
    </row>
    <row r="402" spans="1:7" s="2" customFormat="1" ht="15.75">
      <c r="A402" s="57"/>
      <c r="B402" s="7"/>
      <c r="C402" s="7"/>
      <c r="D402" s="7"/>
      <c r="E402" s="113"/>
      <c r="F402" s="113"/>
      <c r="G402" s="19"/>
    </row>
    <row r="403" spans="1:7" s="2" customFormat="1" ht="15.75">
      <c r="A403" s="57"/>
      <c r="B403" s="7"/>
      <c r="C403" s="7"/>
      <c r="D403" s="7"/>
      <c r="E403" s="113"/>
      <c r="F403" s="113"/>
      <c r="G403" s="19"/>
    </row>
    <row r="404" spans="1:7" s="2" customFormat="1" ht="15.75">
      <c r="A404" s="57"/>
      <c r="B404" s="7"/>
      <c r="C404" s="7"/>
      <c r="D404" s="7"/>
      <c r="E404" s="113"/>
      <c r="F404" s="113"/>
      <c r="G404" s="19"/>
    </row>
    <row r="405" spans="1:7" s="2" customFormat="1" ht="15.75">
      <c r="A405" s="57"/>
      <c r="B405" s="7"/>
      <c r="C405" s="7"/>
      <c r="D405" s="115"/>
      <c r="E405" s="7"/>
      <c r="F405" s="7"/>
      <c r="G405" s="29"/>
    </row>
    <row r="406" spans="1:7" s="2" customFormat="1" ht="15.75">
      <c r="A406" s="57"/>
      <c r="B406" s="7"/>
      <c r="C406" s="7"/>
      <c r="D406" s="115"/>
      <c r="E406" s="116"/>
      <c r="F406" s="116"/>
      <c r="G406" s="19"/>
    </row>
    <row r="407" spans="1:7" s="2" customFormat="1" ht="15.75">
      <c r="A407" s="57"/>
      <c r="B407" s="7"/>
      <c r="C407" s="7"/>
      <c r="D407" s="115"/>
      <c r="E407" s="116"/>
      <c r="F407" s="116"/>
      <c r="G407" s="19"/>
    </row>
    <row r="408" spans="1:7" s="2" customFormat="1" ht="15.75">
      <c r="A408" s="57"/>
      <c r="B408" s="7"/>
      <c r="C408" s="7"/>
      <c r="D408" s="115"/>
      <c r="E408" s="116"/>
      <c r="F408" s="116"/>
      <c r="G408" s="19"/>
    </row>
    <row r="409" spans="1:7" s="2" customFormat="1" ht="15.75">
      <c r="A409" s="57"/>
      <c r="B409" s="7"/>
      <c r="C409" s="7"/>
      <c r="D409" s="7"/>
      <c r="E409" s="113"/>
      <c r="F409" s="113"/>
      <c r="G409" s="19"/>
    </row>
    <row r="410" spans="1:7" s="2" customFormat="1" ht="15.75">
      <c r="A410" s="57"/>
      <c r="B410" s="7"/>
      <c r="C410" s="7"/>
      <c r="D410" s="7"/>
      <c r="E410" s="113"/>
      <c r="F410" s="113"/>
      <c r="G410" s="19"/>
    </row>
    <row r="411" spans="1:8" s="2" customFormat="1" ht="15.75">
      <c r="A411" s="59"/>
      <c r="B411" s="40"/>
      <c r="C411" s="40"/>
      <c r="D411" s="40"/>
      <c r="E411" s="119"/>
      <c r="F411" s="119"/>
      <c r="G411" s="23"/>
      <c r="H411" s="9"/>
    </row>
    <row r="412" spans="1:7" s="2" customFormat="1" ht="15.75">
      <c r="A412" s="57"/>
      <c r="B412" s="7"/>
      <c r="C412" s="7"/>
      <c r="D412" s="7"/>
      <c r="E412" s="113"/>
      <c r="F412" s="113"/>
      <c r="G412" s="25"/>
    </row>
    <row r="413" spans="1:7" s="2" customFormat="1" ht="15.75">
      <c r="A413" s="57"/>
      <c r="B413" s="7"/>
      <c r="C413" s="7"/>
      <c r="D413" s="7"/>
      <c r="E413" s="113"/>
      <c r="F413" s="113"/>
      <c r="G413" s="25"/>
    </row>
    <row r="414" spans="1:13" s="2" customFormat="1" ht="15.75">
      <c r="A414" s="57"/>
      <c r="B414" s="7"/>
      <c r="C414" s="7"/>
      <c r="D414" s="7"/>
      <c r="E414" s="113"/>
      <c r="F414" s="113"/>
      <c r="G414" s="26"/>
      <c r="M414" s="9"/>
    </row>
    <row r="415" spans="1:7" s="2" customFormat="1" ht="15.75">
      <c r="A415" s="57"/>
      <c r="B415" s="7"/>
      <c r="C415" s="7"/>
      <c r="D415" s="7"/>
      <c r="E415" s="113"/>
      <c r="F415" s="113"/>
      <c r="G415" s="26"/>
    </row>
    <row r="416" spans="1:13" s="9" customFormat="1" ht="15.75">
      <c r="A416" s="57"/>
      <c r="B416" s="7"/>
      <c r="C416" s="7"/>
      <c r="D416" s="7"/>
      <c r="E416" s="113"/>
      <c r="F416" s="113"/>
      <c r="G416" s="26"/>
      <c r="H416" s="2"/>
      <c r="K416" s="2"/>
      <c r="L416" s="2"/>
      <c r="M416" s="2"/>
    </row>
    <row r="417" spans="1:12" s="2" customFormat="1" ht="15.75">
      <c r="A417" s="57"/>
      <c r="B417" s="7"/>
      <c r="C417" s="7"/>
      <c r="D417" s="7"/>
      <c r="E417" s="113"/>
      <c r="F417" s="113"/>
      <c r="G417" s="26"/>
      <c r="K417" s="9"/>
      <c r="L417" s="9"/>
    </row>
    <row r="418" spans="1:7" s="2" customFormat="1" ht="15.75">
      <c r="A418" s="57"/>
      <c r="B418" s="7"/>
      <c r="C418" s="7"/>
      <c r="D418" s="7"/>
      <c r="E418" s="113"/>
      <c r="F418" s="113"/>
      <c r="G418" s="25"/>
    </row>
    <row r="419" spans="1:7" s="2" customFormat="1" ht="15.75">
      <c r="A419" s="57"/>
      <c r="B419" s="7"/>
      <c r="C419" s="7"/>
      <c r="D419" s="7"/>
      <c r="E419" s="113"/>
      <c r="F419" s="113"/>
      <c r="G419" s="26"/>
    </row>
    <row r="420" spans="1:7" s="2" customFormat="1" ht="15.75">
      <c r="A420" s="57"/>
      <c r="B420" s="7"/>
      <c r="C420" s="7"/>
      <c r="D420" s="7"/>
      <c r="E420" s="113"/>
      <c r="F420" s="113"/>
      <c r="G420" s="26"/>
    </row>
    <row r="421" spans="1:7" s="2" customFormat="1" ht="15.75">
      <c r="A421" s="57"/>
      <c r="B421" s="7"/>
      <c r="C421" s="7"/>
      <c r="D421" s="7"/>
      <c r="E421" s="113"/>
      <c r="F421" s="113"/>
      <c r="G421" s="26"/>
    </row>
    <row r="422" spans="1:7" s="2" customFormat="1" ht="15.75">
      <c r="A422" s="57"/>
      <c r="B422" s="118"/>
      <c r="C422" s="40"/>
      <c r="D422" s="40"/>
      <c r="E422" s="40"/>
      <c r="F422" s="40"/>
      <c r="G422" s="23"/>
    </row>
    <row r="423" spans="1:8" s="2" customFormat="1" ht="15.75">
      <c r="A423" s="57"/>
      <c r="B423" s="7"/>
      <c r="C423" s="7"/>
      <c r="D423" s="7"/>
      <c r="E423" s="7"/>
      <c r="F423" s="7"/>
      <c r="G423" s="25"/>
      <c r="H423" s="1"/>
    </row>
    <row r="424" spans="1:8" s="2" customFormat="1" ht="15.75">
      <c r="A424" s="57"/>
      <c r="B424" s="7"/>
      <c r="C424" s="7"/>
      <c r="D424" s="16"/>
      <c r="E424" s="16"/>
      <c r="F424" s="7"/>
      <c r="G424" s="26"/>
      <c r="H424" s="1"/>
    </row>
    <row r="425" spans="1:8" s="2" customFormat="1" ht="15.75">
      <c r="A425" s="57"/>
      <c r="B425" s="7"/>
      <c r="C425" s="7"/>
      <c r="D425" s="7"/>
      <c r="E425" s="7"/>
      <c r="F425" s="7"/>
      <c r="G425" s="26"/>
      <c r="H425" s="1"/>
    </row>
    <row r="426" spans="1:13" s="2" customFormat="1" ht="15.75">
      <c r="A426" s="57"/>
      <c r="B426" s="7"/>
      <c r="C426" s="7"/>
      <c r="D426" s="7"/>
      <c r="E426" s="7"/>
      <c r="F426" s="7"/>
      <c r="G426" s="26"/>
      <c r="H426" s="1"/>
      <c r="M426" s="1"/>
    </row>
    <row r="427" spans="1:13" s="2" customFormat="1" ht="15.75">
      <c r="A427" s="57"/>
      <c r="B427" s="7"/>
      <c r="C427" s="7"/>
      <c r="D427" s="7"/>
      <c r="E427" s="7"/>
      <c r="F427" s="7"/>
      <c r="G427" s="31"/>
      <c r="H427" s="1"/>
      <c r="M427" s="1"/>
    </row>
    <row r="428" spans="1:12" ht="15.75">
      <c r="A428" s="57"/>
      <c r="B428" s="7"/>
      <c r="C428" s="7"/>
      <c r="D428" s="7"/>
      <c r="E428" s="7"/>
      <c r="F428" s="7"/>
      <c r="G428" s="31"/>
      <c r="K428" s="2"/>
      <c r="L428" s="2"/>
    </row>
    <row r="429" spans="1:7" ht="15.75">
      <c r="A429" s="57"/>
      <c r="B429" s="7"/>
      <c r="C429" s="7"/>
      <c r="D429" s="7"/>
      <c r="E429" s="7"/>
      <c r="F429" s="7"/>
      <c r="G429" s="26"/>
    </row>
    <row r="430" spans="1:7" ht="15.75">
      <c r="A430" s="57"/>
      <c r="B430" s="7"/>
      <c r="C430" s="7"/>
      <c r="D430" s="7"/>
      <c r="E430" s="7"/>
      <c r="F430" s="7"/>
      <c r="G430" s="26"/>
    </row>
    <row r="431" spans="1:7" ht="15.75">
      <c r="A431" s="57"/>
      <c r="B431" s="7"/>
      <c r="C431" s="7"/>
      <c r="D431" s="7"/>
      <c r="E431" s="7"/>
      <c r="F431" s="7"/>
      <c r="G431" s="26"/>
    </row>
    <row r="432" spans="1:7" ht="15.75">
      <c r="A432" s="57"/>
      <c r="B432" s="7"/>
      <c r="C432" s="7"/>
      <c r="D432" s="7"/>
      <c r="E432" s="7"/>
      <c r="F432" s="7"/>
      <c r="G432" s="26"/>
    </row>
    <row r="433" spans="1:7" ht="15.75">
      <c r="A433" s="57"/>
      <c r="B433" s="118"/>
      <c r="C433" s="40"/>
      <c r="D433" s="40"/>
      <c r="E433" s="40"/>
      <c r="F433" s="40"/>
      <c r="G433" s="23"/>
    </row>
    <row r="434" spans="1:7" ht="15.75">
      <c r="A434" s="57"/>
      <c r="B434" s="118"/>
      <c r="C434" s="7"/>
      <c r="D434" s="7"/>
      <c r="E434" s="113"/>
      <c r="F434" s="7"/>
      <c r="G434" s="25"/>
    </row>
    <row r="435" spans="1:7" ht="15.75">
      <c r="A435" s="57"/>
      <c r="B435" s="118"/>
      <c r="C435" s="7"/>
      <c r="D435" s="7"/>
      <c r="E435" s="113"/>
      <c r="F435" s="7"/>
      <c r="G435" s="26"/>
    </row>
    <row r="436" spans="1:7" ht="15.75">
      <c r="A436" s="57"/>
      <c r="B436" s="118"/>
      <c r="C436" s="7"/>
      <c r="D436" s="7"/>
      <c r="E436" s="113"/>
      <c r="F436" s="7"/>
      <c r="G436" s="26"/>
    </row>
    <row r="437" spans="1:7" ht="15.75">
      <c r="A437" s="57"/>
      <c r="B437" s="7"/>
      <c r="C437" s="7"/>
      <c r="D437" s="7"/>
      <c r="E437" s="7"/>
      <c r="F437" s="7"/>
      <c r="G437" s="25"/>
    </row>
    <row r="438" spans="1:7" ht="15.75">
      <c r="A438" s="57"/>
      <c r="B438" s="7"/>
      <c r="C438" s="7"/>
      <c r="D438" s="7"/>
      <c r="E438" s="7"/>
      <c r="F438" s="7"/>
      <c r="G438" s="25"/>
    </row>
    <row r="439" spans="1:7" ht="15.75">
      <c r="A439" s="57"/>
      <c r="B439" s="7"/>
      <c r="C439" s="7"/>
      <c r="D439" s="7"/>
      <c r="E439" s="7"/>
      <c r="F439" s="7"/>
      <c r="G439" s="26"/>
    </row>
    <row r="440" spans="1:7" ht="15.75">
      <c r="A440" s="57"/>
      <c r="B440" s="7"/>
      <c r="C440" s="7"/>
      <c r="D440" s="7"/>
      <c r="E440" s="115"/>
      <c r="F440" s="115"/>
      <c r="G440" s="31"/>
    </row>
    <row r="441" spans="1:7" ht="15.75">
      <c r="A441" s="57"/>
      <c r="B441" s="7"/>
      <c r="C441" s="7"/>
      <c r="D441" s="7"/>
      <c r="E441" s="7"/>
      <c r="F441" s="7"/>
      <c r="G441" s="26"/>
    </row>
    <row r="442" spans="1:8" ht="15.75">
      <c r="A442" s="59"/>
      <c r="B442" s="40"/>
      <c r="C442" s="40"/>
      <c r="D442" s="40"/>
      <c r="E442" s="40"/>
      <c r="F442" s="40"/>
      <c r="G442" s="32"/>
      <c r="H442" s="9"/>
    </row>
    <row r="443" spans="1:7" ht="15.75">
      <c r="A443" s="57"/>
      <c r="B443" s="7"/>
      <c r="C443" s="39"/>
      <c r="D443" s="39"/>
      <c r="E443" s="39"/>
      <c r="F443" s="17"/>
      <c r="G443" s="26"/>
    </row>
    <row r="444" spans="1:8" ht="15.75">
      <c r="A444" s="57"/>
      <c r="B444" s="7"/>
      <c r="C444" s="7"/>
      <c r="D444" s="7"/>
      <c r="E444" s="7"/>
      <c r="F444" s="7"/>
      <c r="G444" s="25"/>
      <c r="H444" s="2"/>
    </row>
    <row r="445" spans="1:13" ht="15.75">
      <c r="A445" s="57"/>
      <c r="B445" s="7"/>
      <c r="C445" s="7"/>
      <c r="D445" s="7"/>
      <c r="E445" s="113"/>
      <c r="F445" s="113"/>
      <c r="G445" s="22"/>
      <c r="H445" s="2"/>
      <c r="M445" s="9"/>
    </row>
    <row r="446" spans="1:8" ht="15.75">
      <c r="A446" s="57"/>
      <c r="B446" s="7"/>
      <c r="C446" s="7"/>
      <c r="D446" s="7"/>
      <c r="E446" s="113"/>
      <c r="F446" s="113"/>
      <c r="G446" s="26"/>
      <c r="H446" s="2"/>
    </row>
    <row r="447" spans="1:13" s="9" customFormat="1" ht="15.75">
      <c r="A447" s="57"/>
      <c r="B447" s="7"/>
      <c r="C447" s="7"/>
      <c r="D447" s="7"/>
      <c r="E447" s="113"/>
      <c r="F447" s="113"/>
      <c r="G447" s="26"/>
      <c r="H447" s="2"/>
      <c r="K447" s="1"/>
      <c r="L447" s="1"/>
      <c r="M447" s="2"/>
    </row>
    <row r="448" spans="1:13" ht="15.75">
      <c r="A448" s="57"/>
      <c r="B448" s="7"/>
      <c r="C448" s="7"/>
      <c r="D448" s="7"/>
      <c r="E448" s="7"/>
      <c r="F448" s="7"/>
      <c r="G448" s="25"/>
      <c r="H448" s="2"/>
      <c r="K448" s="9"/>
      <c r="L448" s="9"/>
      <c r="M448" s="2"/>
    </row>
    <row r="449" spans="1:12" s="2" customFormat="1" ht="15.75">
      <c r="A449" s="57"/>
      <c r="B449" s="7"/>
      <c r="C449" s="7"/>
      <c r="D449" s="7"/>
      <c r="E449" s="7"/>
      <c r="F449" s="7"/>
      <c r="G449" s="25"/>
      <c r="K449" s="1"/>
      <c r="L449" s="1"/>
    </row>
    <row r="450" spans="1:7" s="2" customFormat="1" ht="15.75">
      <c r="A450" s="57"/>
      <c r="B450" s="7"/>
      <c r="C450" s="7"/>
      <c r="D450" s="7"/>
      <c r="E450" s="7"/>
      <c r="F450" s="7"/>
      <c r="G450" s="25"/>
    </row>
    <row r="451" spans="1:7" s="2" customFormat="1" ht="15.75">
      <c r="A451" s="57"/>
      <c r="B451" s="7"/>
      <c r="C451" s="7"/>
      <c r="D451" s="7"/>
      <c r="E451" s="7"/>
      <c r="F451" s="7"/>
      <c r="G451" s="26"/>
    </row>
    <row r="452" spans="1:7" s="2" customFormat="1" ht="15.75">
      <c r="A452" s="57"/>
      <c r="B452" s="7"/>
      <c r="C452" s="7"/>
      <c r="D452" s="7"/>
      <c r="E452" s="115"/>
      <c r="F452" s="115"/>
      <c r="G452" s="31"/>
    </row>
    <row r="453" spans="1:7" s="2" customFormat="1" ht="15.75">
      <c r="A453" s="57"/>
      <c r="B453" s="7"/>
      <c r="C453" s="7"/>
      <c r="D453" s="7"/>
      <c r="E453" s="115"/>
      <c r="F453" s="115"/>
      <c r="G453" s="31"/>
    </row>
    <row r="454" spans="1:7" s="2" customFormat="1" ht="15.75">
      <c r="A454" s="57"/>
      <c r="B454" s="7"/>
      <c r="C454" s="7"/>
      <c r="D454" s="7"/>
      <c r="E454" s="7"/>
      <c r="F454" s="7"/>
      <c r="G454" s="26"/>
    </row>
    <row r="455" spans="1:7" s="2" customFormat="1" ht="15.75">
      <c r="A455" s="57"/>
      <c r="B455" s="7"/>
      <c r="C455" s="17"/>
      <c r="D455" s="17"/>
      <c r="E455" s="17"/>
      <c r="F455" s="17"/>
      <c r="G455" s="26"/>
    </row>
    <row r="456" spans="1:7" s="2" customFormat="1" ht="15.75">
      <c r="A456" s="57"/>
      <c r="B456" s="118"/>
      <c r="C456" s="40"/>
      <c r="D456" s="40"/>
      <c r="E456" s="40"/>
      <c r="F456" s="40"/>
      <c r="G456" s="23"/>
    </row>
    <row r="457" spans="1:7" s="2" customFormat="1" ht="15.75">
      <c r="A457" s="57"/>
      <c r="B457" s="7"/>
      <c r="C457" s="7"/>
      <c r="D457" s="7"/>
      <c r="E457" s="7"/>
      <c r="F457" s="7"/>
      <c r="G457" s="25"/>
    </row>
    <row r="458" spans="1:7" s="2" customFormat="1" ht="15.75">
      <c r="A458" s="57"/>
      <c r="B458" s="7"/>
      <c r="C458" s="7"/>
      <c r="D458" s="7"/>
      <c r="E458" s="7"/>
      <c r="F458" s="7"/>
      <c r="G458" s="26"/>
    </row>
    <row r="459" spans="1:7" s="2" customFormat="1" ht="15.75">
      <c r="A459" s="57"/>
      <c r="B459" s="7"/>
      <c r="C459" s="7"/>
      <c r="D459" s="16"/>
      <c r="E459" s="16"/>
      <c r="F459" s="7"/>
      <c r="G459" s="26"/>
    </row>
    <row r="460" spans="1:7" s="2" customFormat="1" ht="18" customHeight="1">
      <c r="A460" s="57"/>
      <c r="B460" s="7"/>
      <c r="C460" s="7"/>
      <c r="D460" s="7"/>
      <c r="E460" s="7"/>
      <c r="F460" s="7"/>
      <c r="G460" s="26"/>
    </row>
    <row r="461" spans="1:7" s="2" customFormat="1" ht="15.75">
      <c r="A461" s="57"/>
      <c r="B461" s="7"/>
      <c r="C461" s="7"/>
      <c r="D461" s="7"/>
      <c r="E461" s="7"/>
      <c r="F461" s="7"/>
      <c r="G461" s="26"/>
    </row>
    <row r="462" spans="1:7" s="2" customFormat="1" ht="15.75">
      <c r="A462" s="57"/>
      <c r="B462" s="7"/>
      <c r="C462" s="57"/>
      <c r="D462" s="57"/>
      <c r="E462" s="7"/>
      <c r="F462" s="7"/>
      <c r="G462" s="25"/>
    </row>
    <row r="463" spans="1:7" s="2" customFormat="1" ht="15.75">
      <c r="A463" s="57"/>
      <c r="B463" s="7"/>
      <c r="C463" s="57"/>
      <c r="D463" s="16"/>
      <c r="E463" s="16"/>
      <c r="F463" s="7"/>
      <c r="G463" s="25"/>
    </row>
    <row r="464" spans="1:7" s="2" customFormat="1" ht="15.75">
      <c r="A464" s="57"/>
      <c r="B464" s="7"/>
      <c r="C464" s="7"/>
      <c r="D464" s="7"/>
      <c r="E464" s="7"/>
      <c r="F464" s="7"/>
      <c r="G464" s="25"/>
    </row>
    <row r="465" spans="1:7" s="2" customFormat="1" ht="15.75">
      <c r="A465" s="57"/>
      <c r="B465" s="7"/>
      <c r="C465" s="7"/>
      <c r="D465" s="7"/>
      <c r="E465" s="7"/>
      <c r="F465" s="7"/>
      <c r="G465" s="25"/>
    </row>
    <row r="466" spans="1:7" s="2" customFormat="1" ht="15.75">
      <c r="A466" s="57"/>
      <c r="B466" s="7"/>
      <c r="C466" s="7"/>
      <c r="D466" s="7"/>
      <c r="E466" s="7"/>
      <c r="F466" s="7"/>
      <c r="G466" s="25"/>
    </row>
    <row r="467" spans="1:7" s="2" customFormat="1" ht="15.75">
      <c r="A467" s="57"/>
      <c r="B467" s="7"/>
      <c r="C467" s="7"/>
      <c r="D467" s="7"/>
      <c r="E467" s="116"/>
      <c r="F467" s="116"/>
      <c r="G467" s="26"/>
    </row>
    <row r="468" spans="1:7" s="2" customFormat="1" ht="15.75">
      <c r="A468" s="57"/>
      <c r="B468" s="7"/>
      <c r="C468" s="7"/>
      <c r="D468" s="7"/>
      <c r="E468" s="116"/>
      <c r="F468" s="116"/>
      <c r="G468" s="26"/>
    </row>
    <row r="469" spans="1:7" s="2" customFormat="1" ht="15.75">
      <c r="A469" s="57"/>
      <c r="B469" s="7"/>
      <c r="C469" s="7"/>
      <c r="D469" s="7"/>
      <c r="E469" s="116"/>
      <c r="F469" s="116"/>
      <c r="G469" s="26"/>
    </row>
    <row r="470" spans="1:7" s="2" customFormat="1" ht="15.75">
      <c r="A470" s="57"/>
      <c r="B470" s="7"/>
      <c r="C470" s="7"/>
      <c r="D470" s="7"/>
      <c r="E470" s="116"/>
      <c r="F470" s="116"/>
      <c r="G470" s="26"/>
    </row>
    <row r="471" spans="1:7" s="2" customFormat="1" ht="15.75">
      <c r="A471" s="57"/>
      <c r="B471" s="7"/>
      <c r="C471" s="7"/>
      <c r="D471" s="7"/>
      <c r="E471" s="7"/>
      <c r="F471" s="7"/>
      <c r="G471" s="25"/>
    </row>
    <row r="472" spans="1:7" s="2" customFormat="1" ht="15.75">
      <c r="A472" s="57"/>
      <c r="B472" s="7"/>
      <c r="C472" s="7"/>
      <c r="D472" s="7"/>
      <c r="E472" s="7"/>
      <c r="F472" s="7"/>
      <c r="G472" s="25"/>
    </row>
    <row r="473" spans="1:7" s="2" customFormat="1" ht="15.75">
      <c r="A473" s="57"/>
      <c r="B473" s="7"/>
      <c r="C473" s="7"/>
      <c r="D473" s="7"/>
      <c r="E473" s="116"/>
      <c r="F473" s="116"/>
      <c r="G473" s="26"/>
    </row>
    <row r="474" spans="1:7" s="2" customFormat="1" ht="15.75">
      <c r="A474" s="57"/>
      <c r="B474" s="7"/>
      <c r="C474" s="7"/>
      <c r="D474" s="7"/>
      <c r="E474" s="116"/>
      <c r="F474" s="116"/>
      <c r="G474" s="26"/>
    </row>
    <row r="475" spans="1:7" s="2" customFormat="1" ht="15.75">
      <c r="A475" s="57"/>
      <c r="B475" s="7"/>
      <c r="C475" s="7"/>
      <c r="D475" s="116"/>
      <c r="E475" s="115"/>
      <c r="F475" s="115"/>
      <c r="G475" s="26"/>
    </row>
    <row r="476" spans="1:7" s="2" customFormat="1" ht="15.75">
      <c r="A476" s="57"/>
      <c r="B476" s="7"/>
      <c r="C476" s="7"/>
      <c r="D476" s="116"/>
      <c r="E476" s="115"/>
      <c r="F476" s="115"/>
      <c r="G476" s="26"/>
    </row>
    <row r="477" spans="1:7" s="2" customFormat="1" ht="15.75">
      <c r="A477" s="57"/>
      <c r="B477" s="7"/>
      <c r="C477" s="7"/>
      <c r="D477" s="115"/>
      <c r="E477" s="116"/>
      <c r="F477" s="116"/>
      <c r="G477" s="25"/>
    </row>
    <row r="478" spans="1:7" s="2" customFormat="1" ht="15.75">
      <c r="A478" s="57"/>
      <c r="B478" s="7"/>
      <c r="C478" s="7"/>
      <c r="D478" s="115"/>
      <c r="E478" s="116"/>
      <c r="F478" s="116"/>
      <c r="G478" s="26"/>
    </row>
    <row r="479" spans="1:7" s="2" customFormat="1" ht="15.75">
      <c r="A479" s="57"/>
      <c r="B479" s="7"/>
      <c r="C479" s="7"/>
      <c r="D479" s="115"/>
      <c r="E479" s="116"/>
      <c r="F479" s="116"/>
      <c r="G479" s="26"/>
    </row>
    <row r="480" spans="1:8" s="2" customFormat="1" ht="15.75">
      <c r="A480" s="59"/>
      <c r="B480" s="40"/>
      <c r="C480" s="40"/>
      <c r="D480" s="40"/>
      <c r="E480" s="40"/>
      <c r="F480" s="40"/>
      <c r="G480" s="23"/>
      <c r="H480" s="9"/>
    </row>
    <row r="481" spans="1:7" s="2" customFormat="1" ht="15.75">
      <c r="A481" s="57"/>
      <c r="B481" s="7"/>
      <c r="C481" s="7"/>
      <c r="D481" s="7"/>
      <c r="E481" s="7"/>
      <c r="F481" s="7"/>
      <c r="G481" s="26"/>
    </row>
    <row r="482" spans="1:7" s="2" customFormat="1" ht="15.75">
      <c r="A482" s="57"/>
      <c r="B482" s="7"/>
      <c r="C482" s="7"/>
      <c r="D482" s="7"/>
      <c r="E482" s="7"/>
      <c r="F482" s="7"/>
      <c r="G482" s="26"/>
    </row>
    <row r="483" spans="1:13" s="2" customFormat="1" ht="15.75">
      <c r="A483" s="59"/>
      <c r="B483" s="40"/>
      <c r="C483" s="40"/>
      <c r="D483" s="40"/>
      <c r="E483" s="40"/>
      <c r="F483" s="40"/>
      <c r="G483" s="23"/>
      <c r="H483" s="9"/>
      <c r="M483" s="9"/>
    </row>
    <row r="484" spans="1:7" s="2" customFormat="1" ht="15.75">
      <c r="A484" s="57"/>
      <c r="B484" s="7"/>
      <c r="C484" s="7"/>
      <c r="D484" s="7"/>
      <c r="E484" s="7"/>
      <c r="F484" s="7"/>
      <c r="G484" s="26"/>
    </row>
    <row r="485" spans="1:13" s="9" customFormat="1" ht="15.75">
      <c r="A485" s="57"/>
      <c r="B485" s="7"/>
      <c r="C485" s="7"/>
      <c r="D485" s="7"/>
      <c r="E485" s="7"/>
      <c r="F485" s="7"/>
      <c r="G485" s="26"/>
      <c r="H485" s="2"/>
      <c r="K485" s="2"/>
      <c r="L485" s="2"/>
      <c r="M485" s="2"/>
    </row>
    <row r="486" spans="1:13" s="2" customFormat="1" ht="15.75">
      <c r="A486" s="57"/>
      <c r="B486" s="118"/>
      <c r="C486" s="7"/>
      <c r="D486" s="7"/>
      <c r="E486" s="7"/>
      <c r="F486" s="7"/>
      <c r="G486" s="23"/>
      <c r="K486" s="9"/>
      <c r="L486" s="9"/>
      <c r="M486" s="9"/>
    </row>
    <row r="487" spans="1:7" s="2" customFormat="1" ht="15.75">
      <c r="A487" s="57"/>
      <c r="B487" s="7"/>
      <c r="C487" s="7"/>
      <c r="D487" s="7"/>
      <c r="E487" s="7"/>
      <c r="F487" s="7"/>
      <c r="G487" s="26"/>
    </row>
    <row r="488" spans="1:13" s="9" customFormat="1" ht="15.75">
      <c r="A488" s="57"/>
      <c r="B488" s="7"/>
      <c r="C488" s="7"/>
      <c r="D488" s="7"/>
      <c r="E488" s="7"/>
      <c r="F488" s="7"/>
      <c r="G488" s="26"/>
      <c r="H488" s="2"/>
      <c r="K488" s="2"/>
      <c r="L488" s="2"/>
      <c r="M488" s="2"/>
    </row>
    <row r="489" spans="1:12" s="2" customFormat="1" ht="15.75">
      <c r="A489" s="59"/>
      <c r="B489" s="40"/>
      <c r="C489" s="40"/>
      <c r="D489" s="40"/>
      <c r="E489" s="40"/>
      <c r="F489" s="40"/>
      <c r="G489" s="32"/>
      <c r="H489" s="9"/>
      <c r="K489" s="9"/>
      <c r="L489" s="9"/>
    </row>
    <row r="490" spans="1:7" s="2" customFormat="1" ht="15.75">
      <c r="A490" s="57"/>
      <c r="B490" s="7"/>
      <c r="C490" s="7"/>
      <c r="D490" s="7"/>
      <c r="E490" s="7"/>
      <c r="F490" s="7"/>
      <c r="G490" s="26"/>
    </row>
    <row r="491" spans="1:7" s="2" customFormat="1" ht="15.75">
      <c r="A491" s="57"/>
      <c r="B491" s="7"/>
      <c r="C491" s="7"/>
      <c r="D491" s="7"/>
      <c r="E491" s="7"/>
      <c r="F491" s="7"/>
      <c r="G491" s="26"/>
    </row>
    <row r="492" spans="1:13" s="2" customFormat="1" ht="15.75">
      <c r="A492" s="59"/>
      <c r="B492" s="40"/>
      <c r="C492" s="40"/>
      <c r="D492" s="40"/>
      <c r="E492" s="40"/>
      <c r="F492" s="40"/>
      <c r="G492" s="32"/>
      <c r="H492" s="9"/>
      <c r="M492" s="9"/>
    </row>
    <row r="493" spans="1:7" s="2" customFormat="1" ht="15.75">
      <c r="A493" s="57"/>
      <c r="B493" s="7"/>
      <c r="C493" s="7"/>
      <c r="D493" s="7"/>
      <c r="E493" s="7"/>
      <c r="F493" s="7"/>
      <c r="G493" s="26"/>
    </row>
    <row r="494" spans="1:13" s="9" customFormat="1" ht="23.25" customHeight="1">
      <c r="A494" s="59"/>
      <c r="B494" s="40"/>
      <c r="C494" s="40"/>
      <c r="D494" s="40"/>
      <c r="E494" s="40"/>
      <c r="F494" s="40"/>
      <c r="G494" s="32"/>
      <c r="K494" s="2"/>
      <c r="L494" s="2"/>
      <c r="M494" s="2"/>
    </row>
    <row r="495" spans="1:13" s="2" customFormat="1" ht="15.75">
      <c r="A495" s="57"/>
      <c r="B495" s="7"/>
      <c r="C495" s="7"/>
      <c r="D495" s="7"/>
      <c r="E495" s="7"/>
      <c r="F495" s="7"/>
      <c r="G495" s="26"/>
      <c r="K495" s="9"/>
      <c r="L495" s="9"/>
      <c r="M495" s="9"/>
    </row>
    <row r="496" spans="1:7" s="2" customFormat="1" ht="15.75">
      <c r="A496" s="57"/>
      <c r="B496" s="118"/>
      <c r="C496" s="40"/>
      <c r="D496" s="40"/>
      <c r="E496" s="40"/>
      <c r="F496" s="40"/>
      <c r="G496" s="23"/>
    </row>
    <row r="497" spans="1:12" s="9" customFormat="1" ht="23.25" customHeight="1">
      <c r="A497" s="57"/>
      <c r="B497" s="7"/>
      <c r="C497" s="7"/>
      <c r="D497" s="7"/>
      <c r="E497" s="7"/>
      <c r="F497" s="7"/>
      <c r="G497" s="26"/>
      <c r="H497" s="2"/>
      <c r="K497" s="2"/>
      <c r="L497" s="2"/>
    </row>
    <row r="498" spans="1:12" s="2" customFormat="1" ht="15.75">
      <c r="A498" s="59"/>
      <c r="B498" s="40"/>
      <c r="C498" s="40"/>
      <c r="D498" s="40"/>
      <c r="E498" s="40"/>
      <c r="F498" s="40"/>
      <c r="G498" s="23"/>
      <c r="H498" s="9"/>
      <c r="K498" s="9"/>
      <c r="L498" s="9"/>
    </row>
    <row r="499" spans="1:13" s="9" customFormat="1" ht="27" customHeight="1">
      <c r="A499" s="59"/>
      <c r="B499" s="40"/>
      <c r="C499" s="7"/>
      <c r="D499" s="7"/>
      <c r="E499" s="7"/>
      <c r="F499" s="7"/>
      <c r="G499" s="26"/>
      <c r="K499" s="2"/>
      <c r="L499" s="2"/>
      <c r="M499" s="2"/>
    </row>
    <row r="500" spans="1:12" s="2" customFormat="1" ht="15.75">
      <c r="A500" s="57"/>
      <c r="B500" s="7"/>
      <c r="C500" s="7"/>
      <c r="D500" s="7"/>
      <c r="E500" s="7"/>
      <c r="F500" s="7"/>
      <c r="G500" s="26"/>
      <c r="K500" s="9"/>
      <c r="L500" s="9"/>
    </row>
    <row r="501" spans="1:13" s="2" customFormat="1" ht="30" customHeight="1">
      <c r="A501" s="59"/>
      <c r="B501" s="40"/>
      <c r="C501" s="40"/>
      <c r="D501" s="40"/>
      <c r="E501" s="40"/>
      <c r="F501" s="40"/>
      <c r="G501" s="32"/>
      <c r="H501" s="9"/>
      <c r="M501" s="9"/>
    </row>
    <row r="502" spans="1:13" s="2" customFormat="1" ht="15.75">
      <c r="A502" s="57"/>
      <c r="B502" s="7"/>
      <c r="C502" s="7"/>
      <c r="D502" s="7"/>
      <c r="E502" s="7"/>
      <c r="F502" s="7"/>
      <c r="G502" s="26"/>
      <c r="M502" s="9"/>
    </row>
    <row r="503" spans="1:13" s="9" customFormat="1" ht="30.75" customHeight="1">
      <c r="A503" s="57"/>
      <c r="B503" s="118"/>
      <c r="C503" s="40"/>
      <c r="D503" s="40"/>
      <c r="E503" s="40"/>
      <c r="F503" s="40"/>
      <c r="G503" s="23"/>
      <c r="H503" s="2"/>
      <c r="K503" s="2"/>
      <c r="L503" s="2"/>
      <c r="M503" s="2"/>
    </row>
    <row r="504" spans="1:8" s="9" customFormat="1" ht="15.75">
      <c r="A504" s="57"/>
      <c r="B504" s="7"/>
      <c r="C504" s="7"/>
      <c r="D504" s="7"/>
      <c r="E504" s="7"/>
      <c r="F504" s="7"/>
      <c r="G504" s="25"/>
      <c r="H504" s="2"/>
    </row>
    <row r="505" spans="1:12" s="2" customFormat="1" ht="15.75">
      <c r="A505" s="57"/>
      <c r="B505" s="7"/>
      <c r="C505" s="7"/>
      <c r="D505" s="7"/>
      <c r="E505" s="7"/>
      <c r="F505" s="7"/>
      <c r="G505" s="25"/>
      <c r="K505" s="9"/>
      <c r="L505" s="9"/>
    </row>
    <row r="506" spans="1:13" s="9" customFormat="1" ht="30.75" customHeight="1">
      <c r="A506" s="57"/>
      <c r="B506" s="7"/>
      <c r="C506" s="7"/>
      <c r="D506" s="7"/>
      <c r="E506" s="7"/>
      <c r="F506" s="7"/>
      <c r="G506" s="26"/>
      <c r="H506" s="2"/>
      <c r="K506" s="2"/>
      <c r="L506" s="2"/>
      <c r="M506" s="2"/>
    </row>
    <row r="507" spans="1:12" s="2" customFormat="1" ht="15.75">
      <c r="A507" s="57"/>
      <c r="B507" s="7"/>
      <c r="C507" s="7"/>
      <c r="D507" s="7"/>
      <c r="E507" s="7"/>
      <c r="F507" s="7"/>
      <c r="G507" s="26"/>
      <c r="K507" s="9"/>
      <c r="L507" s="9"/>
    </row>
    <row r="508" spans="1:8" s="2" customFormat="1" ht="30" customHeight="1">
      <c r="A508" s="59"/>
      <c r="B508" s="40"/>
      <c r="C508" s="40"/>
      <c r="D508" s="40"/>
      <c r="E508" s="40"/>
      <c r="F508" s="40"/>
      <c r="G508" s="32"/>
      <c r="H508" s="9"/>
    </row>
    <row r="509" spans="1:7" s="2" customFormat="1" ht="15.75">
      <c r="A509" s="57"/>
      <c r="B509" s="7"/>
      <c r="C509" s="7"/>
      <c r="D509" s="7"/>
      <c r="E509" s="7"/>
      <c r="F509" s="7"/>
      <c r="G509" s="26"/>
    </row>
    <row r="510" spans="1:7" s="2" customFormat="1" ht="15.75">
      <c r="A510" s="57"/>
      <c r="B510" s="7"/>
      <c r="C510" s="7"/>
      <c r="D510" s="7"/>
      <c r="E510" s="7"/>
      <c r="F510" s="7"/>
      <c r="G510" s="26"/>
    </row>
    <row r="511" spans="1:13" s="2" customFormat="1" ht="15.75">
      <c r="A511" s="59"/>
      <c r="B511" s="40"/>
      <c r="C511" s="40"/>
      <c r="D511" s="40"/>
      <c r="E511" s="40"/>
      <c r="F511" s="40"/>
      <c r="G511" s="23"/>
      <c r="H511" s="9"/>
      <c r="M511" s="9"/>
    </row>
    <row r="512" spans="1:7" s="2" customFormat="1" ht="15.75">
      <c r="A512" s="57"/>
      <c r="B512" s="7"/>
      <c r="C512" s="7"/>
      <c r="D512" s="7"/>
      <c r="E512" s="7"/>
      <c r="F512" s="7"/>
      <c r="G512" s="25"/>
    </row>
    <row r="513" spans="1:13" s="9" customFormat="1" ht="29.25" customHeight="1">
      <c r="A513" s="57"/>
      <c r="B513" s="7"/>
      <c r="C513" s="7"/>
      <c r="D513" s="7"/>
      <c r="E513" s="7"/>
      <c r="F513" s="7"/>
      <c r="G513" s="25"/>
      <c r="H513" s="2"/>
      <c r="K513" s="2"/>
      <c r="L513" s="2"/>
      <c r="M513" s="2"/>
    </row>
    <row r="514" spans="1:13" s="2" customFormat="1" ht="15.75">
      <c r="A514" s="57"/>
      <c r="B514" s="7"/>
      <c r="C514" s="7"/>
      <c r="D514" s="7"/>
      <c r="E514" s="7"/>
      <c r="F514" s="7"/>
      <c r="G514" s="26"/>
      <c r="K514" s="9"/>
      <c r="L514" s="9"/>
      <c r="M514" s="9"/>
    </row>
    <row r="515" spans="1:7" s="2" customFormat="1" ht="15.75">
      <c r="A515" s="57"/>
      <c r="B515" s="7"/>
      <c r="C515" s="7"/>
      <c r="D515" s="7"/>
      <c r="E515" s="7"/>
      <c r="F515" s="7"/>
      <c r="G515" s="26"/>
    </row>
    <row r="516" spans="1:13" s="9" customFormat="1" ht="33" customHeight="1">
      <c r="A516" s="57"/>
      <c r="B516" s="7"/>
      <c r="C516" s="7"/>
      <c r="D516" s="7"/>
      <c r="E516" s="7"/>
      <c r="F516" s="7"/>
      <c r="G516" s="26"/>
      <c r="H516" s="2"/>
      <c r="K516" s="2"/>
      <c r="L516" s="2"/>
      <c r="M516" s="2"/>
    </row>
    <row r="517" spans="1:12" s="2" customFormat="1" ht="16.5" customHeight="1">
      <c r="A517" s="57"/>
      <c r="B517" s="7"/>
      <c r="C517" s="7"/>
      <c r="D517" s="7"/>
      <c r="E517" s="7"/>
      <c r="F517" s="7"/>
      <c r="G517" s="25"/>
      <c r="K517" s="9"/>
      <c r="L517" s="9"/>
    </row>
    <row r="518" spans="1:7" s="2" customFormat="1" ht="16.5" customHeight="1">
      <c r="A518" s="57"/>
      <c r="B518" s="7"/>
      <c r="C518" s="7"/>
      <c r="D518" s="7"/>
      <c r="E518" s="7"/>
      <c r="F518" s="7"/>
      <c r="G518" s="26"/>
    </row>
    <row r="519" spans="1:7" s="2" customFormat="1" ht="16.5" customHeight="1">
      <c r="A519" s="57"/>
      <c r="B519" s="7"/>
      <c r="C519" s="7"/>
      <c r="D519" s="7"/>
      <c r="E519" s="7"/>
      <c r="F519" s="7"/>
      <c r="G519" s="26"/>
    </row>
    <row r="520" spans="1:7" s="2" customFormat="1" ht="16.5" customHeight="1">
      <c r="A520" s="57"/>
      <c r="B520" s="7"/>
      <c r="C520" s="7"/>
      <c r="D520" s="7"/>
      <c r="E520" s="7"/>
      <c r="F520" s="7"/>
      <c r="G520" s="26"/>
    </row>
    <row r="521" spans="1:7" s="2" customFormat="1" ht="16.5" customHeight="1">
      <c r="A521" s="57"/>
      <c r="B521" s="7"/>
      <c r="C521" s="7"/>
      <c r="D521" s="7"/>
      <c r="E521" s="7"/>
      <c r="F521" s="7"/>
      <c r="G521" s="26"/>
    </row>
    <row r="522" spans="1:8" s="2" customFormat="1" ht="16.5" customHeight="1">
      <c r="A522" s="59"/>
      <c r="B522" s="40"/>
      <c r="C522" s="40"/>
      <c r="D522" s="40"/>
      <c r="E522" s="40"/>
      <c r="F522" s="40"/>
      <c r="G522" s="23"/>
      <c r="H522" s="9"/>
    </row>
    <row r="523" spans="1:8" s="2" customFormat="1" ht="16.5" customHeight="1">
      <c r="A523" s="59"/>
      <c r="B523" s="40"/>
      <c r="C523" s="7"/>
      <c r="D523" s="7"/>
      <c r="E523" s="113"/>
      <c r="F523" s="113"/>
      <c r="G523" s="25"/>
      <c r="H523" s="9"/>
    </row>
    <row r="524" spans="1:8" s="2" customFormat="1" ht="16.5" customHeight="1">
      <c r="A524" s="59"/>
      <c r="B524" s="40"/>
      <c r="C524" s="7"/>
      <c r="D524" s="7"/>
      <c r="E524" s="57"/>
      <c r="F524" s="57"/>
      <c r="G524" s="25"/>
      <c r="H524" s="9"/>
    </row>
    <row r="525" spans="1:13" s="2" customFormat="1" ht="16.5" customHeight="1">
      <c r="A525" s="59"/>
      <c r="B525" s="40"/>
      <c r="C525" s="7"/>
      <c r="D525" s="7"/>
      <c r="E525" s="57"/>
      <c r="F525" s="57"/>
      <c r="G525" s="25"/>
      <c r="H525" s="9"/>
      <c r="M525" s="9"/>
    </row>
    <row r="526" spans="1:13" s="2" customFormat="1" ht="16.5" customHeight="1">
      <c r="A526" s="57"/>
      <c r="B526" s="7"/>
      <c r="C526" s="353"/>
      <c r="D526" s="353"/>
      <c r="E526" s="353"/>
      <c r="F526" s="7"/>
      <c r="G526" s="26"/>
      <c r="M526" s="9"/>
    </row>
    <row r="527" spans="1:12" s="9" customFormat="1" ht="30.75" customHeight="1">
      <c r="A527" s="57"/>
      <c r="B527" s="7"/>
      <c r="C527" s="7"/>
      <c r="D527" s="354"/>
      <c r="E527" s="354"/>
      <c r="F527" s="17"/>
      <c r="G527" s="26"/>
      <c r="H527" s="2"/>
      <c r="K527" s="2"/>
      <c r="L527" s="2"/>
    </row>
    <row r="528" spans="1:8" s="9" customFormat="1" ht="15.75">
      <c r="A528" s="57"/>
      <c r="B528" s="7"/>
      <c r="C528" s="7"/>
      <c r="D528" s="7"/>
      <c r="E528" s="7"/>
      <c r="F528" s="7"/>
      <c r="G528" s="25"/>
      <c r="H528" s="2"/>
    </row>
    <row r="529" spans="1:13" s="9" customFormat="1" ht="15.75">
      <c r="A529" s="57"/>
      <c r="B529" s="7"/>
      <c r="C529" s="7"/>
      <c r="D529" s="353"/>
      <c r="E529" s="353"/>
      <c r="F529" s="7"/>
      <c r="G529" s="25"/>
      <c r="H529" s="2"/>
      <c r="M529" s="2"/>
    </row>
    <row r="530" spans="1:13" s="9" customFormat="1" ht="15.75">
      <c r="A530" s="57"/>
      <c r="B530" s="7"/>
      <c r="C530" s="7"/>
      <c r="D530" s="7"/>
      <c r="E530" s="7"/>
      <c r="F530" s="7"/>
      <c r="G530" s="25"/>
      <c r="H530" s="2"/>
      <c r="M530" s="2"/>
    </row>
    <row r="531" spans="1:12" s="2" customFormat="1" ht="15.75">
      <c r="A531" s="57"/>
      <c r="B531" s="7"/>
      <c r="C531" s="7"/>
      <c r="D531" s="7"/>
      <c r="E531" s="7"/>
      <c r="F531" s="7"/>
      <c r="G531" s="26"/>
      <c r="K531" s="9"/>
      <c r="L531" s="9"/>
    </row>
    <row r="532" spans="1:7" s="2" customFormat="1" ht="15.75">
      <c r="A532" s="57"/>
      <c r="B532" s="7"/>
      <c r="C532" s="7"/>
      <c r="D532" s="7"/>
      <c r="E532" s="7"/>
      <c r="F532" s="7"/>
      <c r="G532" s="26"/>
    </row>
    <row r="533" spans="1:7" s="2" customFormat="1" ht="18" customHeight="1">
      <c r="A533" s="57"/>
      <c r="B533" s="7"/>
      <c r="C533" s="7"/>
      <c r="D533" s="7"/>
      <c r="E533" s="7"/>
      <c r="F533" s="7"/>
      <c r="G533" s="26"/>
    </row>
    <row r="534" spans="1:7" s="2" customFormat="1" ht="18" customHeight="1">
      <c r="A534" s="57"/>
      <c r="B534" s="7"/>
      <c r="C534" s="7"/>
      <c r="D534" s="7"/>
      <c r="E534" s="7"/>
      <c r="F534" s="7"/>
      <c r="G534" s="26"/>
    </row>
    <row r="535" spans="1:7" s="2" customFormat="1" ht="15.75" customHeight="1">
      <c r="A535" s="57"/>
      <c r="B535" s="7"/>
      <c r="C535" s="7"/>
      <c r="D535" s="7"/>
      <c r="E535" s="7"/>
      <c r="F535" s="7"/>
      <c r="G535" s="26"/>
    </row>
    <row r="536" spans="1:7" s="2" customFormat="1" ht="15.75" customHeight="1">
      <c r="A536" s="57"/>
      <c r="B536" s="7"/>
      <c r="C536" s="7"/>
      <c r="D536" s="7"/>
      <c r="E536" s="7"/>
      <c r="F536" s="7"/>
      <c r="G536" s="26"/>
    </row>
    <row r="537" spans="1:7" s="2" customFormat="1" ht="15.75" customHeight="1">
      <c r="A537" s="57"/>
      <c r="B537" s="7"/>
      <c r="C537" s="7"/>
      <c r="D537" s="7"/>
      <c r="E537" s="7"/>
      <c r="F537" s="7"/>
      <c r="G537" s="25"/>
    </row>
    <row r="538" spans="1:7" s="2" customFormat="1" ht="15.75" customHeight="1">
      <c r="A538" s="57"/>
      <c r="B538" s="7"/>
      <c r="C538" s="7"/>
      <c r="D538" s="7"/>
      <c r="E538" s="7"/>
      <c r="F538" s="7"/>
      <c r="G538" s="25"/>
    </row>
    <row r="539" spans="1:7" s="2" customFormat="1" ht="15.75" customHeight="1">
      <c r="A539" s="57"/>
      <c r="B539" s="7"/>
      <c r="C539" s="7"/>
      <c r="D539" s="7"/>
      <c r="E539" s="7"/>
      <c r="F539" s="7"/>
      <c r="G539" s="26"/>
    </row>
    <row r="540" spans="1:7" s="2" customFormat="1" ht="15.75" customHeight="1">
      <c r="A540" s="57"/>
      <c r="B540" s="7"/>
      <c r="C540" s="7"/>
      <c r="D540" s="7"/>
      <c r="E540" s="7"/>
      <c r="F540" s="7"/>
      <c r="G540" s="26"/>
    </row>
    <row r="541" spans="1:7" s="2" customFormat="1" ht="15.75" customHeight="1">
      <c r="A541" s="57"/>
      <c r="B541" s="7"/>
      <c r="C541" s="7"/>
      <c r="D541" s="115"/>
      <c r="E541" s="116"/>
      <c r="F541" s="116"/>
      <c r="G541" s="25"/>
    </row>
    <row r="542" spans="1:7" s="2" customFormat="1" ht="15.75" customHeight="1">
      <c r="A542" s="57"/>
      <c r="B542" s="7"/>
      <c r="C542" s="7"/>
      <c r="D542" s="115"/>
      <c r="E542" s="116"/>
      <c r="F542" s="116"/>
      <c r="G542" s="26"/>
    </row>
    <row r="543" spans="1:7" s="2" customFormat="1" ht="15.75" customHeight="1">
      <c r="A543" s="57"/>
      <c r="B543" s="7"/>
      <c r="C543" s="7"/>
      <c r="D543" s="7"/>
      <c r="E543" s="7"/>
      <c r="F543" s="7"/>
      <c r="G543" s="26"/>
    </row>
    <row r="544" spans="1:7" s="2" customFormat="1" ht="15.75" customHeight="1">
      <c r="A544" s="57"/>
      <c r="B544" s="7"/>
      <c r="C544" s="7"/>
      <c r="D544" s="7"/>
      <c r="E544" s="7"/>
      <c r="F544" s="7"/>
      <c r="G544" s="26"/>
    </row>
    <row r="545" spans="1:7" s="2" customFormat="1" ht="15.75" customHeight="1">
      <c r="A545" s="59"/>
      <c r="B545" s="40"/>
      <c r="C545" s="40"/>
      <c r="D545" s="40"/>
      <c r="E545" s="40"/>
      <c r="F545" s="40"/>
      <c r="G545" s="23"/>
    </row>
    <row r="546" spans="1:7" s="2" customFormat="1" ht="15.75">
      <c r="A546" s="57"/>
      <c r="B546" s="7"/>
      <c r="C546" s="7"/>
      <c r="D546" s="7"/>
      <c r="E546" s="7"/>
      <c r="F546" s="7"/>
      <c r="G546" s="26"/>
    </row>
    <row r="547" spans="1:7" s="2" customFormat="1" ht="15.75">
      <c r="A547" s="57"/>
      <c r="B547" s="7"/>
      <c r="C547" s="7"/>
      <c r="D547" s="354"/>
      <c r="E547" s="354"/>
      <c r="F547" s="17"/>
      <c r="G547" s="26"/>
    </row>
    <row r="548" spans="1:7" s="2" customFormat="1" ht="15.75" customHeight="1">
      <c r="A548" s="57"/>
      <c r="B548" s="7"/>
      <c r="C548" s="7"/>
      <c r="D548" s="354"/>
      <c r="E548" s="354"/>
      <c r="F548" s="17"/>
      <c r="G548" s="26"/>
    </row>
    <row r="549" spans="1:7" s="2" customFormat="1" ht="16.5" customHeight="1">
      <c r="A549" s="57"/>
      <c r="B549" s="7"/>
      <c r="C549" s="7"/>
      <c r="D549" s="7"/>
      <c r="E549" s="7"/>
      <c r="F549" s="7"/>
      <c r="G549" s="25"/>
    </row>
    <row r="550" spans="1:7" s="2" customFormat="1" ht="16.5" customHeight="1">
      <c r="A550" s="57"/>
      <c r="B550" s="7"/>
      <c r="C550" s="7"/>
      <c r="D550" s="7"/>
      <c r="E550" s="7"/>
      <c r="F550" s="7"/>
      <c r="G550" s="25"/>
    </row>
    <row r="551" spans="1:7" s="2" customFormat="1" ht="16.5" customHeight="1">
      <c r="A551" s="57"/>
      <c r="B551" s="7"/>
      <c r="C551" s="7"/>
      <c r="D551" s="7"/>
      <c r="E551" s="7"/>
      <c r="F551" s="7"/>
      <c r="G551" s="25"/>
    </row>
    <row r="552" spans="1:7" s="2" customFormat="1" ht="30" customHeight="1">
      <c r="A552" s="57"/>
      <c r="B552" s="7"/>
      <c r="C552" s="7"/>
      <c r="D552" s="7"/>
      <c r="E552" s="7"/>
      <c r="F552" s="7"/>
      <c r="G552" s="25"/>
    </row>
    <row r="553" spans="1:7" s="2" customFormat="1" ht="14.25" customHeight="1">
      <c r="A553" s="57"/>
      <c r="B553" s="7"/>
      <c r="C553" s="7"/>
      <c r="D553" s="7"/>
      <c r="E553" s="7"/>
      <c r="F553" s="7"/>
      <c r="G553" s="25"/>
    </row>
    <row r="554" spans="1:7" s="2" customFormat="1" ht="16.5" customHeight="1">
      <c r="A554" s="57"/>
      <c r="B554" s="7"/>
      <c r="C554" s="7"/>
      <c r="D554" s="7"/>
      <c r="E554" s="7"/>
      <c r="F554" s="7"/>
      <c r="G554" s="26"/>
    </row>
    <row r="555" spans="1:7" s="2" customFormat="1" ht="16.5" customHeight="1">
      <c r="A555" s="57"/>
      <c r="B555" s="7"/>
      <c r="C555" s="7"/>
      <c r="D555" s="7"/>
      <c r="E555" s="7"/>
      <c r="F555" s="7"/>
      <c r="G555" s="26"/>
    </row>
    <row r="556" spans="1:7" s="2" customFormat="1" ht="15.75">
      <c r="A556" s="57"/>
      <c r="B556" s="7"/>
      <c r="C556" s="7"/>
      <c r="D556" s="7"/>
      <c r="E556" s="7"/>
      <c r="F556" s="7"/>
      <c r="G556" s="26"/>
    </row>
    <row r="557" spans="1:7" s="2" customFormat="1" ht="15.75">
      <c r="A557" s="57"/>
      <c r="B557" s="40"/>
      <c r="C557" s="40"/>
      <c r="D557" s="40"/>
      <c r="E557" s="40"/>
      <c r="F557" s="40"/>
      <c r="G557" s="32"/>
    </row>
    <row r="558" spans="1:7" s="2" customFormat="1" ht="15.75">
      <c r="A558" s="57"/>
      <c r="B558" s="7"/>
      <c r="C558" s="7"/>
      <c r="D558" s="7"/>
      <c r="E558" s="7"/>
      <c r="F558" s="7"/>
      <c r="G558" s="26"/>
    </row>
    <row r="559" spans="1:7" s="2" customFormat="1" ht="16.5" customHeight="1">
      <c r="A559" s="57"/>
      <c r="B559" s="40"/>
      <c r="C559" s="40"/>
      <c r="D559" s="40"/>
      <c r="E559" s="40"/>
      <c r="F559" s="40"/>
      <c r="G559" s="23"/>
    </row>
    <row r="560" spans="1:7" s="2" customFormat="1" ht="16.5" customHeight="1">
      <c r="A560" s="57"/>
      <c r="B560" s="7"/>
      <c r="C560" s="58"/>
      <c r="D560" s="58"/>
      <c r="E560" s="58"/>
      <c r="F560" s="58"/>
      <c r="G560" s="15"/>
    </row>
    <row r="561" spans="1:8" s="2" customFormat="1" ht="16.5" customHeight="1">
      <c r="A561" s="59"/>
      <c r="B561" s="40"/>
      <c r="C561" s="40"/>
      <c r="D561" s="40"/>
      <c r="E561" s="40"/>
      <c r="F561" s="40"/>
      <c r="G561" s="21"/>
      <c r="H561" s="20"/>
    </row>
    <row r="562" spans="1:8" s="2" customFormat="1" ht="15.75" customHeight="1">
      <c r="A562" s="59"/>
      <c r="B562" s="40"/>
      <c r="C562" s="40"/>
      <c r="D562" s="40"/>
      <c r="E562" s="40"/>
      <c r="F562" s="40"/>
      <c r="G562" s="35"/>
      <c r="H562" s="20"/>
    </row>
    <row r="563" spans="1:8" s="2" customFormat="1" ht="16.5" customHeight="1">
      <c r="A563" s="57"/>
      <c r="B563" s="7"/>
      <c r="C563" s="7"/>
      <c r="D563" s="7"/>
      <c r="E563" s="7"/>
      <c r="F563" s="7"/>
      <c r="G563" s="22"/>
      <c r="H563" s="1"/>
    </row>
    <row r="564" spans="1:13" s="2" customFormat="1" ht="30" customHeight="1">
      <c r="A564" s="5"/>
      <c r="B564" s="6"/>
      <c r="C564" s="6"/>
      <c r="D564" s="6"/>
      <c r="E564" s="6"/>
      <c r="F564" s="6"/>
      <c r="H564" s="1"/>
      <c r="M564" s="20"/>
    </row>
    <row r="565" spans="1:13" s="2" customFormat="1" ht="15.75">
      <c r="A565" s="5"/>
      <c r="B565" s="6"/>
      <c r="C565" s="6"/>
      <c r="D565" s="6"/>
      <c r="E565" s="6"/>
      <c r="F565" s="6"/>
      <c r="H565" s="1"/>
      <c r="M565" s="20"/>
    </row>
    <row r="566" spans="1:13" s="20" customFormat="1" ht="15.75">
      <c r="A566" s="5"/>
      <c r="B566" s="6"/>
      <c r="C566" s="6"/>
      <c r="D566" s="6"/>
      <c r="E566" s="6"/>
      <c r="F566" s="6"/>
      <c r="G566" s="2"/>
      <c r="H566" s="1"/>
      <c r="K566" s="2"/>
      <c r="L566" s="2"/>
      <c r="M566" s="1"/>
    </row>
    <row r="567" spans="1:13" s="20" customFormat="1" ht="15.75">
      <c r="A567" s="5"/>
      <c r="B567" s="6"/>
      <c r="C567" s="6"/>
      <c r="D567" s="6"/>
      <c r="E567" s="6"/>
      <c r="F567" s="6"/>
      <c r="G567" s="2"/>
      <c r="H567" s="1"/>
      <c r="M567" s="1"/>
    </row>
    <row r="568" spans="11:12" ht="15.75">
      <c r="K568" s="20"/>
      <c r="L568" s="20"/>
    </row>
  </sheetData>
  <sheetProtection selectLockedCells="1" selectUnlockedCells="1"/>
  <mergeCells count="16">
    <mergeCell ref="D326:E326"/>
    <mergeCell ref="D548:E548"/>
    <mergeCell ref="D384:E384"/>
    <mergeCell ref="C526:E526"/>
    <mergeCell ref="D527:E527"/>
    <mergeCell ref="D529:E529"/>
    <mergeCell ref="D547:E547"/>
    <mergeCell ref="F1:H1"/>
    <mergeCell ref="H7:H9"/>
    <mergeCell ref="A156:F156"/>
    <mergeCell ref="F7:F9"/>
    <mergeCell ref="A7:E9"/>
    <mergeCell ref="G7:G9"/>
    <mergeCell ref="A3:H3"/>
    <mergeCell ref="A4:H4"/>
    <mergeCell ref="A5:H5"/>
  </mergeCells>
  <printOptions gridLines="1" headings="1" horizontalCentered="1"/>
  <pageMargins left="0.2755905511811024" right="0.2755905511811024" top="0.7874015748031497" bottom="0.7874015748031497" header="0.5118110236220472" footer="0.5118110236220472"/>
  <pageSetup horizontalDpi="600" verticalDpi="600" orientation="portrait" paperSize="9" scale="55" r:id="rId3"/>
  <headerFooter alignWithMargins="0">
    <oddFooter>&amp;C&amp;P. oldal, összesen: &amp;N</oddFooter>
  </headerFooter>
  <rowBreaks count="6" manualBreakCount="6">
    <brk id="61" max="9" man="1"/>
    <brk id="112" max="9" man="1"/>
    <brk id="170" max="9" man="1"/>
    <brk id="224" max="8" man="1"/>
    <brk id="392" max="9" man="1"/>
    <brk id="449" max="9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4"/>
  <sheetViews>
    <sheetView zoomScalePageLayoutView="0" workbookViewId="0" topLeftCell="A1">
      <selection activeCell="F5" sqref="F5"/>
    </sheetView>
  </sheetViews>
  <sheetFormatPr defaultColWidth="9.140625" defaultRowHeight="12.75"/>
  <cols>
    <col min="1" max="1" width="89.8515625" style="79" bestFit="1" customWidth="1"/>
    <col min="2" max="5" width="16.8515625" style="79" customWidth="1"/>
    <col min="6" max="16384" width="9.140625" style="79" customWidth="1"/>
  </cols>
  <sheetData>
    <row r="1" spans="1:5" ht="15.75">
      <c r="A1" s="323" t="s">
        <v>296</v>
      </c>
      <c r="B1" s="323"/>
      <c r="C1" s="323"/>
      <c r="D1" s="323"/>
      <c r="E1" s="323"/>
    </row>
    <row r="2" spans="1:5" ht="15.75">
      <c r="A2" s="120"/>
      <c r="B2" s="323"/>
      <c r="C2" s="323"/>
      <c r="D2" s="323"/>
      <c r="E2" s="323"/>
    </row>
    <row r="3" ht="42" customHeight="1"/>
    <row r="4" spans="1:5" ht="15.75">
      <c r="A4" s="355" t="s">
        <v>176</v>
      </c>
      <c r="B4" s="355"/>
      <c r="C4" s="355"/>
      <c r="D4" s="355"/>
      <c r="E4" s="355"/>
    </row>
    <row r="5" spans="1:5" ht="15.75">
      <c r="A5" s="355" t="s">
        <v>255</v>
      </c>
      <c r="B5" s="355"/>
      <c r="C5" s="355"/>
      <c r="D5" s="355"/>
      <c r="E5" s="355"/>
    </row>
    <row r="6" spans="1:5" ht="15.75">
      <c r="A6" s="146"/>
      <c r="B6" s="146"/>
      <c r="C6" s="146"/>
      <c r="D6" s="146"/>
      <c r="E6" s="146"/>
    </row>
    <row r="7" spans="1:5" s="80" customFormat="1" ht="29.25" customHeight="1">
      <c r="A7" s="169" t="s">
        <v>256</v>
      </c>
      <c r="B7" s="170" t="s">
        <v>165</v>
      </c>
      <c r="C7" s="170" t="s">
        <v>166</v>
      </c>
      <c r="D7" s="170" t="s">
        <v>189</v>
      </c>
      <c r="E7" s="170" t="s">
        <v>167</v>
      </c>
    </row>
    <row r="8" spans="1:6" ht="15.75">
      <c r="A8" s="5" t="s">
        <v>18</v>
      </c>
      <c r="B8" s="81">
        <f>SUM('5.kiadás'!H10)</f>
        <v>18660482</v>
      </c>
      <c r="C8" s="81">
        <v>0</v>
      </c>
      <c r="D8" s="81">
        <v>0</v>
      </c>
      <c r="E8" s="81">
        <f aca="true" t="shared" si="0" ref="E8:E26">SUM(B8:D8)</f>
        <v>18660482</v>
      </c>
      <c r="F8" s="81"/>
    </row>
    <row r="9" spans="1:6" ht="15.75">
      <c r="A9" s="5" t="s">
        <v>190</v>
      </c>
      <c r="B9" s="81">
        <f>SUM('5.kiadás'!H55)</f>
        <v>2064300</v>
      </c>
      <c r="C9" s="81">
        <v>0</v>
      </c>
      <c r="D9" s="81">
        <v>0</v>
      </c>
      <c r="E9" s="81">
        <f t="shared" si="0"/>
        <v>2064300</v>
      </c>
      <c r="F9" s="81"/>
    </row>
    <row r="10" spans="1:6" ht="15.75">
      <c r="A10" s="5" t="s">
        <v>122</v>
      </c>
      <c r="B10" s="81">
        <f>SUM('5.kiadás'!H62)</f>
        <v>11587000</v>
      </c>
      <c r="C10" s="81">
        <v>0</v>
      </c>
      <c r="D10" s="81">
        <v>0</v>
      </c>
      <c r="E10" s="81">
        <f t="shared" si="0"/>
        <v>11587000</v>
      </c>
      <c r="F10" s="81"/>
    </row>
    <row r="11" spans="1:6" ht="15.75">
      <c r="A11" s="5" t="s">
        <v>185</v>
      </c>
      <c r="B11" s="81">
        <f>SUM('5.kiadás'!H87)</f>
        <v>1000000</v>
      </c>
      <c r="C11" s="81">
        <v>0</v>
      </c>
      <c r="D11" s="81">
        <v>0</v>
      </c>
      <c r="E11" s="81">
        <f t="shared" si="0"/>
        <v>1000000</v>
      </c>
      <c r="F11" s="81"/>
    </row>
    <row r="12" spans="1:6" ht="15.75">
      <c r="A12" s="5" t="s">
        <v>124</v>
      </c>
      <c r="B12" s="81">
        <f>SUM('5.kiadás'!H95)</f>
        <v>35000</v>
      </c>
      <c r="C12" s="81">
        <v>0</v>
      </c>
      <c r="D12" s="81">
        <v>0</v>
      </c>
      <c r="E12" s="81">
        <f t="shared" si="0"/>
        <v>35000</v>
      </c>
      <c r="F12" s="81"/>
    </row>
    <row r="13" spans="1:6" ht="15.75">
      <c r="A13" s="5" t="s">
        <v>125</v>
      </c>
      <c r="B13" s="81">
        <f>SUM('5.kiadás'!H105)</f>
        <v>4915000</v>
      </c>
      <c r="C13" s="81">
        <v>0</v>
      </c>
      <c r="D13" s="81">
        <v>0</v>
      </c>
      <c r="E13" s="81">
        <f t="shared" si="0"/>
        <v>4915000</v>
      </c>
      <c r="F13" s="81"/>
    </row>
    <row r="14" spans="1:10" ht="15.75">
      <c r="A14" s="5" t="s">
        <v>126</v>
      </c>
      <c r="B14" s="81">
        <f>SUM('5.kiadás'!H113)</f>
        <v>70028</v>
      </c>
      <c r="C14" s="81">
        <v>0</v>
      </c>
      <c r="D14" s="81">
        <v>0</v>
      </c>
      <c r="E14" s="81">
        <f t="shared" si="0"/>
        <v>70028</v>
      </c>
      <c r="F14" s="81"/>
      <c r="J14" s="245"/>
    </row>
    <row r="15" spans="1:6" ht="15.75">
      <c r="A15" s="5" t="s">
        <v>215</v>
      </c>
      <c r="B15" s="81">
        <f>SUM('5.kiadás'!H126)</f>
        <v>149469</v>
      </c>
      <c r="C15" s="81">
        <v>0</v>
      </c>
      <c r="D15" s="81">
        <v>0</v>
      </c>
      <c r="E15" s="81">
        <f t="shared" si="0"/>
        <v>149469</v>
      </c>
      <c r="F15" s="81"/>
    </row>
    <row r="16" spans="1:6" ht="15.75">
      <c r="A16" s="5" t="s">
        <v>128</v>
      </c>
      <c r="B16" s="81">
        <v>0</v>
      </c>
      <c r="C16" s="81">
        <v>0</v>
      </c>
      <c r="D16" s="81">
        <f>SUM('5.kiadás'!H141)</f>
        <v>615000</v>
      </c>
      <c r="E16" s="81">
        <f t="shared" si="0"/>
        <v>615000</v>
      </c>
      <c r="F16" s="81"/>
    </row>
    <row r="17" spans="1:6" ht="15.75">
      <c r="A17" s="5" t="s">
        <v>194</v>
      </c>
      <c r="B17" s="81">
        <f>SUM('5.kiadás'!H153)</f>
        <v>109017</v>
      </c>
      <c r="C17" s="81">
        <v>0</v>
      </c>
      <c r="D17" s="81">
        <v>0</v>
      </c>
      <c r="E17" s="81">
        <f t="shared" si="0"/>
        <v>109017</v>
      </c>
      <c r="F17" s="81"/>
    </row>
    <row r="18" spans="1:6" ht="15.75">
      <c r="A18" s="5" t="s">
        <v>129</v>
      </c>
      <c r="B18" s="81">
        <v>0</v>
      </c>
      <c r="C18" s="81">
        <f>SUM('5.kiadás'!H157)</f>
        <v>2017000</v>
      </c>
      <c r="D18" s="81">
        <v>0</v>
      </c>
      <c r="E18" s="81">
        <f t="shared" si="0"/>
        <v>2017000</v>
      </c>
      <c r="F18" s="81"/>
    </row>
    <row r="19" spans="1:6" ht="15.75">
      <c r="A19" s="5" t="s">
        <v>130</v>
      </c>
      <c r="B19" s="81">
        <v>0</v>
      </c>
      <c r="C19" s="81">
        <f>SUM('5.kiadás'!H172)</f>
        <v>2797000</v>
      </c>
      <c r="D19" s="81">
        <v>0</v>
      </c>
      <c r="E19" s="81">
        <f t="shared" si="0"/>
        <v>2797000</v>
      </c>
      <c r="F19" s="81"/>
    </row>
    <row r="20" spans="1:6" ht="15.75">
      <c r="A20" s="5" t="s">
        <v>146</v>
      </c>
      <c r="B20" s="82">
        <f>SUM('5.kiadás'!H199)</f>
        <v>2217000</v>
      </c>
      <c r="C20" s="82">
        <v>0</v>
      </c>
      <c r="D20" s="82">
        <v>0</v>
      </c>
      <c r="E20" s="82">
        <f t="shared" si="0"/>
        <v>2217000</v>
      </c>
      <c r="F20" s="81"/>
    </row>
    <row r="21" spans="1:6" ht="15.75">
      <c r="A21" s="5" t="s">
        <v>193</v>
      </c>
      <c r="B21" s="82">
        <v>0</v>
      </c>
      <c r="C21" s="82">
        <f>SUM('5.kiadás'!H214)</f>
        <v>50000</v>
      </c>
      <c r="D21" s="82">
        <v>0</v>
      </c>
      <c r="E21" s="82">
        <f t="shared" si="0"/>
        <v>50000</v>
      </c>
      <c r="F21" s="81"/>
    </row>
    <row r="22" spans="1:6" ht="15.75">
      <c r="A22" s="5" t="s">
        <v>187</v>
      </c>
      <c r="B22" s="82">
        <v>0</v>
      </c>
      <c r="C22" s="82">
        <f>SUM('5.kiadás'!H209)</f>
        <v>50000</v>
      </c>
      <c r="D22" s="82">
        <v>0</v>
      </c>
      <c r="E22" s="82">
        <f t="shared" si="0"/>
        <v>50000</v>
      </c>
      <c r="F22" s="81"/>
    </row>
    <row r="23" spans="1:6" ht="15.75">
      <c r="A23" s="140" t="s">
        <v>228</v>
      </c>
      <c r="B23" s="33">
        <v>0</v>
      </c>
      <c r="C23" s="33">
        <v>0</v>
      </c>
      <c r="D23" s="243">
        <f>SUM('5.kiadás'!H148)</f>
        <v>30000</v>
      </c>
      <c r="E23" s="82">
        <f t="shared" si="0"/>
        <v>30000</v>
      </c>
      <c r="F23" s="81"/>
    </row>
    <row r="24" spans="1:9" ht="15.75">
      <c r="A24" s="122" t="s">
        <v>214</v>
      </c>
      <c r="B24" s="82">
        <f>SUM('5.kiadás'!H47)</f>
        <v>767000</v>
      </c>
      <c r="C24" s="82">
        <v>0</v>
      </c>
      <c r="D24" s="82">
        <v>0</v>
      </c>
      <c r="E24" s="82">
        <f t="shared" si="0"/>
        <v>767000</v>
      </c>
      <c r="F24" s="81"/>
      <c r="I24" s="245"/>
    </row>
    <row r="25" spans="1:9" ht="15.75">
      <c r="A25" s="140" t="s">
        <v>270</v>
      </c>
      <c r="B25" s="82">
        <f>SUM('5.kiadás'!H219)</f>
        <v>15022370</v>
      </c>
      <c r="C25" s="82">
        <v>0</v>
      </c>
      <c r="D25" s="82">
        <v>0</v>
      </c>
      <c r="E25" s="82">
        <f t="shared" si="0"/>
        <v>15022370</v>
      </c>
      <c r="F25" s="81"/>
      <c r="I25" s="245"/>
    </row>
    <row r="26" spans="1:9" ht="15.75">
      <c r="A26" s="140" t="s">
        <v>250</v>
      </c>
      <c r="B26" s="82">
        <f>SUM('5.kiadás'!H131)</f>
        <v>465000</v>
      </c>
      <c r="C26" s="82">
        <v>0</v>
      </c>
      <c r="D26" s="82">
        <v>0</v>
      </c>
      <c r="E26" s="82">
        <f t="shared" si="0"/>
        <v>465000</v>
      </c>
      <c r="F26" s="81"/>
      <c r="I26" s="245"/>
    </row>
    <row r="27" spans="1:6" ht="15.75">
      <c r="A27" s="249" t="s">
        <v>168</v>
      </c>
      <c r="B27" s="244">
        <f>SUM(B8:B26)</f>
        <v>57061666</v>
      </c>
      <c r="C27" s="244">
        <f>SUM(C8:C26)</f>
        <v>4914000</v>
      </c>
      <c r="D27" s="244">
        <f>SUM(D8:D26)</f>
        <v>645000</v>
      </c>
      <c r="E27" s="244">
        <f>SUM(E8:E26)</f>
        <v>62620666</v>
      </c>
      <c r="F27" s="83"/>
    </row>
    <row r="29" spans="1:10" s="2" customFormat="1" ht="15.75">
      <c r="A29" s="36"/>
      <c r="B29" s="11"/>
      <c r="C29" s="11"/>
      <c r="D29" s="11"/>
      <c r="E29" s="11"/>
      <c r="F29" s="11"/>
      <c r="G29" s="53"/>
      <c r="H29" s="23"/>
      <c r="I29" s="23"/>
      <c r="J29" s="24"/>
    </row>
    <row r="30" spans="1:10" s="2" customFormat="1" ht="15.75">
      <c r="A30" s="8"/>
      <c r="B30" s="6"/>
      <c r="C30" s="6"/>
      <c r="D30" s="6"/>
      <c r="E30" s="7"/>
      <c r="F30" s="7"/>
      <c r="G30" s="52"/>
      <c r="H30" s="13"/>
      <c r="I30" s="26"/>
      <c r="J30" s="24"/>
    </row>
    <row r="31" spans="1:10" s="9" customFormat="1" ht="15.75">
      <c r="A31" s="8"/>
      <c r="B31" s="4"/>
      <c r="C31" s="4"/>
      <c r="D31" s="4"/>
      <c r="E31" s="4"/>
      <c r="F31" s="4"/>
      <c r="G31" s="53"/>
      <c r="H31" s="32"/>
      <c r="I31" s="32"/>
      <c r="J31" s="34"/>
    </row>
    <row r="32" spans="1:10" s="9" customFormat="1" ht="15.75">
      <c r="A32" s="8"/>
      <c r="B32" s="4"/>
      <c r="C32" s="4"/>
      <c r="D32" s="4"/>
      <c r="E32" s="4"/>
      <c r="F32" s="4"/>
      <c r="G32" s="53"/>
      <c r="H32" s="32"/>
      <c r="I32" s="32"/>
      <c r="J32" s="34"/>
    </row>
    <row r="33" spans="1:10" s="9" customFormat="1" ht="15.75">
      <c r="A33" s="8"/>
      <c r="B33" s="4"/>
      <c r="C33" s="4"/>
      <c r="D33" s="4"/>
      <c r="E33" s="4"/>
      <c r="F33" s="4"/>
      <c r="G33" s="53"/>
      <c r="H33" s="32"/>
      <c r="I33" s="32"/>
      <c r="J33" s="34"/>
    </row>
    <row r="34" spans="1:10" s="9" customFormat="1" ht="15.75">
      <c r="A34" s="8"/>
      <c r="B34" s="4"/>
      <c r="C34" s="4"/>
      <c r="D34" s="4"/>
      <c r="E34" s="4"/>
      <c r="F34" s="4"/>
      <c r="G34" s="53"/>
      <c r="H34" s="32"/>
      <c r="I34" s="32"/>
      <c r="J34" s="34"/>
    </row>
    <row r="35" spans="1:10" s="2" customFormat="1" ht="15.75">
      <c r="A35" s="8"/>
      <c r="B35" s="6"/>
      <c r="C35" s="6"/>
      <c r="D35" s="6"/>
      <c r="E35" s="51"/>
      <c r="F35" s="7"/>
      <c r="G35" s="52"/>
      <c r="H35" s="13"/>
      <c r="I35" s="26"/>
      <c r="J35" s="24"/>
    </row>
    <row r="36" spans="1:10" s="2" customFormat="1" ht="15.75">
      <c r="A36" s="8"/>
      <c r="B36" s="6"/>
      <c r="C36" s="6"/>
      <c r="D36" s="6"/>
      <c r="E36" s="6"/>
      <c r="F36" s="6"/>
      <c r="G36" s="53"/>
      <c r="H36" s="26"/>
      <c r="I36" s="26"/>
      <c r="J36" s="24"/>
    </row>
    <row r="37" spans="1:10" s="2" customFormat="1" ht="15.75">
      <c r="A37" s="8"/>
      <c r="B37" s="6"/>
      <c r="C37" s="6"/>
      <c r="D37" s="6"/>
      <c r="E37" s="6"/>
      <c r="F37" s="6"/>
      <c r="G37" s="53"/>
      <c r="H37" s="26"/>
      <c r="I37" s="26"/>
      <c r="J37" s="24"/>
    </row>
    <row r="38" spans="1:10" s="2" customFormat="1" ht="15.75">
      <c r="A38" s="8"/>
      <c r="B38" s="6"/>
      <c r="C38" s="6"/>
      <c r="D38" s="6"/>
      <c r="E38" s="6"/>
      <c r="F38" s="6"/>
      <c r="G38" s="53"/>
      <c r="H38" s="26"/>
      <c r="I38" s="26"/>
      <c r="J38" s="24"/>
    </row>
    <row r="39" spans="1:10" s="2" customFormat="1" ht="15.75">
      <c r="A39" s="8"/>
      <c r="B39" s="6"/>
      <c r="C39" s="6"/>
      <c r="D39" s="6"/>
      <c r="E39" s="6"/>
      <c r="F39" s="6"/>
      <c r="G39" s="53"/>
      <c r="H39" s="26"/>
      <c r="I39" s="26"/>
      <c r="J39" s="24"/>
    </row>
    <row r="40" spans="1:10" s="2" customFormat="1" ht="15.75">
      <c r="A40" s="8"/>
      <c r="B40" s="6"/>
      <c r="C40" s="6"/>
      <c r="D40" s="6"/>
      <c r="E40" s="6"/>
      <c r="F40" s="6"/>
      <c r="G40" s="53"/>
      <c r="H40" s="26"/>
      <c r="I40" s="26"/>
      <c r="J40" s="24"/>
    </row>
    <row r="41" spans="1:10" s="2" customFormat="1" ht="15.75">
      <c r="A41" s="8"/>
      <c r="B41" s="4"/>
      <c r="C41" s="6"/>
      <c r="D41" s="6"/>
      <c r="E41" s="6"/>
      <c r="F41" s="6"/>
      <c r="G41" s="53"/>
      <c r="H41" s="26"/>
      <c r="I41" s="26"/>
      <c r="J41" s="24"/>
    </row>
    <row r="42" spans="1:10" s="2" customFormat="1" ht="15.75">
      <c r="A42" s="8"/>
      <c r="B42" s="4"/>
      <c r="C42" s="6"/>
      <c r="D42" s="6"/>
      <c r="E42" s="6"/>
      <c r="F42" s="6"/>
      <c r="G42" s="53"/>
      <c r="H42" s="26"/>
      <c r="I42" s="26"/>
      <c r="J42" s="24"/>
    </row>
    <row r="43" spans="1:10" s="2" customFormat="1" ht="15.75">
      <c r="A43" s="36"/>
      <c r="B43" s="6"/>
      <c r="C43" s="6"/>
      <c r="D43" s="6"/>
      <c r="E43" s="6"/>
      <c r="F43" s="6"/>
      <c r="G43" s="53"/>
      <c r="H43" s="26"/>
      <c r="I43" s="26"/>
      <c r="J43" s="24"/>
    </row>
    <row r="44" spans="1:10" s="2" customFormat="1" ht="15.75">
      <c r="A44" s="8"/>
      <c r="B44" s="6"/>
      <c r="C44" s="6"/>
      <c r="D44" s="6"/>
      <c r="E44" s="6"/>
      <c r="F44" s="6"/>
      <c r="G44" s="53"/>
      <c r="H44" s="26"/>
      <c r="I44" s="26"/>
      <c r="J44" s="24"/>
    </row>
  </sheetData>
  <sheetProtection/>
  <mergeCells count="4">
    <mergeCell ref="A4:E4"/>
    <mergeCell ref="A5:E5"/>
    <mergeCell ref="A1:E1"/>
    <mergeCell ref="B2:E2"/>
  </mergeCells>
  <printOptions gridLines="1" headings="1"/>
  <pageMargins left="0.7480314960629921" right="0.7480314960629921" top="0.984251968503937" bottom="0.984251968503937" header="0.5118110236220472" footer="0.5118110236220472"/>
  <pageSetup cellComments="asDisplayed" horizontalDpi="600" verticalDpi="600" orientation="landscape" paperSize="9" scale="82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78"/>
  <sheetViews>
    <sheetView zoomScalePageLayoutView="0" workbookViewId="0" topLeftCell="A1">
      <selection activeCell="H6" sqref="H6"/>
    </sheetView>
  </sheetViews>
  <sheetFormatPr defaultColWidth="9.140625" defaultRowHeight="12.75"/>
  <cols>
    <col min="1" max="1" width="33.140625" style="0" customWidth="1"/>
    <col min="2" max="3" width="17.7109375" style="0" customWidth="1"/>
  </cols>
  <sheetData>
    <row r="1" spans="1:3" ht="26.25" customHeight="1">
      <c r="A1" s="323" t="s">
        <v>297</v>
      </c>
      <c r="B1" s="323"/>
      <c r="C1" s="323"/>
    </row>
    <row r="2" spans="1:3" ht="15.75">
      <c r="A2" s="282"/>
      <c r="B2" s="282"/>
      <c r="C2" s="282"/>
    </row>
    <row r="3" spans="1:2" ht="76.5" customHeight="1">
      <c r="A3" s="333"/>
      <c r="B3" s="333"/>
    </row>
    <row r="4" spans="1:3" s="284" customFormat="1" ht="27" customHeight="1">
      <c r="A4" s="324" t="s">
        <v>176</v>
      </c>
      <c r="B4" s="324"/>
      <c r="C4" s="324"/>
    </row>
    <row r="5" spans="1:3" s="284" customFormat="1" ht="27" customHeight="1">
      <c r="A5" s="324" t="s">
        <v>289</v>
      </c>
      <c r="B5" s="324"/>
      <c r="C5" s="324"/>
    </row>
    <row r="6" spans="1:3" s="284" customFormat="1" ht="27" customHeight="1">
      <c r="A6" s="362" t="s">
        <v>287</v>
      </c>
      <c r="B6" s="362"/>
      <c r="C6" s="362"/>
    </row>
    <row r="7" spans="1:8" s="284" customFormat="1" ht="27" customHeight="1" thickBot="1">
      <c r="A7" s="283"/>
      <c r="B7" s="283"/>
      <c r="H7" s="285"/>
    </row>
    <row r="8" spans="1:5" s="284" customFormat="1" ht="15.75" customHeight="1">
      <c r="A8" s="356" t="s">
        <v>147</v>
      </c>
      <c r="B8" s="358" t="s">
        <v>209</v>
      </c>
      <c r="C8" s="360" t="s">
        <v>261</v>
      </c>
      <c r="E8" s="285"/>
    </row>
    <row r="9" spans="1:3" s="284" customFormat="1" ht="34.5" customHeight="1">
      <c r="A9" s="357"/>
      <c r="B9" s="359"/>
      <c r="C9" s="361"/>
    </row>
    <row r="10" spans="1:3" s="284" customFormat="1" ht="36.75" customHeight="1">
      <c r="A10" s="292" t="s">
        <v>245</v>
      </c>
      <c r="B10" s="291">
        <v>1000000</v>
      </c>
      <c r="C10" s="320">
        <v>1000000</v>
      </c>
    </row>
    <row r="11" spans="1:3" s="284" customFormat="1" ht="36.75" customHeight="1">
      <c r="A11" s="287" t="s">
        <v>288</v>
      </c>
      <c r="B11" s="286">
        <v>541000</v>
      </c>
      <c r="C11" s="320">
        <v>541000</v>
      </c>
    </row>
    <row r="12" spans="1:3" s="284" customFormat="1" ht="32.25" customHeight="1" thickBot="1">
      <c r="A12" s="288" t="s">
        <v>153</v>
      </c>
      <c r="B12" s="289">
        <f>SUM(B10:B11)</f>
        <v>1541000</v>
      </c>
      <c r="C12" s="321">
        <f>SUM(C10:C11)</f>
        <v>1541000</v>
      </c>
    </row>
    <row r="177" ht="15.75" customHeight="1">
      <c r="B177" s="290"/>
    </row>
    <row r="178" ht="15.75" customHeight="1">
      <c r="B178" s="290"/>
    </row>
  </sheetData>
  <sheetProtection/>
  <mergeCells count="8">
    <mergeCell ref="A8:A9"/>
    <mergeCell ref="B8:B9"/>
    <mergeCell ref="C8:C9"/>
    <mergeCell ref="A1:C1"/>
    <mergeCell ref="A4:C4"/>
    <mergeCell ref="A5:C5"/>
    <mergeCell ref="A6:C6"/>
    <mergeCell ref="A3:B3"/>
  </mergeCells>
  <printOptions gridLines="1" headings="1"/>
  <pageMargins left="0.2362204724409449" right="0.2362204724409449" top="0.7480314960629921" bottom="0.7480314960629921" header="0.31496062992125984" footer="0.31496062992125984"/>
  <pageSetup cellComments="asDisplayed" horizontalDpi="600" verticalDpi="600" orientation="portrait" paperSize="9" scale="90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selection activeCell="I3" sqref="I3"/>
    </sheetView>
  </sheetViews>
  <sheetFormatPr defaultColWidth="10.28125" defaultRowHeight="12.75"/>
  <cols>
    <col min="1" max="1" width="5.421875" style="97" customWidth="1"/>
    <col min="2" max="2" width="56.28125" style="84" customWidth="1"/>
    <col min="3" max="3" width="9.140625" style="97" hidden="1" customWidth="1"/>
    <col min="4" max="4" width="14.7109375" style="97" customWidth="1"/>
    <col min="5" max="5" width="13.421875" style="97" customWidth="1"/>
    <col min="6" max="6" width="14.140625" style="84" customWidth="1"/>
    <col min="7" max="16384" width="10.28125" style="97" customWidth="1"/>
  </cols>
  <sheetData>
    <row r="1" spans="2:6" ht="15.75">
      <c r="B1" s="323" t="s">
        <v>298</v>
      </c>
      <c r="C1" s="323"/>
      <c r="D1" s="323"/>
      <c r="E1" s="323"/>
      <c r="F1" s="323"/>
    </row>
    <row r="2" spans="2:6" s="84" customFormat="1" ht="91.5" customHeight="1">
      <c r="B2" s="120"/>
      <c r="C2" s="120"/>
      <c r="D2" s="120"/>
      <c r="E2" s="120"/>
      <c r="F2" s="120"/>
    </row>
    <row r="3" spans="2:6" s="84" customFormat="1" ht="15.75">
      <c r="B3" s="368" t="s">
        <v>176</v>
      </c>
      <c r="C3" s="368"/>
      <c r="D3" s="368"/>
      <c r="E3" s="368"/>
      <c r="F3" s="368"/>
    </row>
    <row r="4" spans="2:6" s="84" customFormat="1" ht="15.75">
      <c r="B4" s="369" t="s">
        <v>169</v>
      </c>
      <c r="C4" s="369"/>
      <c r="D4" s="369"/>
      <c r="E4" s="369"/>
      <c r="F4" s="369"/>
    </row>
    <row r="5" spans="2:6" s="84" customFormat="1" ht="15.75">
      <c r="B5" s="368" t="s">
        <v>233</v>
      </c>
      <c r="C5" s="368"/>
      <c r="D5" s="368"/>
      <c r="E5" s="368"/>
      <c r="F5" s="370"/>
    </row>
    <row r="6" s="84" customFormat="1" ht="16.5" thickBot="1"/>
    <row r="7" spans="1:6" s="84" customFormat="1" ht="15.75" customHeight="1">
      <c r="A7" s="202"/>
      <c r="B7" s="203"/>
      <c r="C7" s="203"/>
      <c r="D7" s="363" t="s">
        <v>234</v>
      </c>
      <c r="E7" s="363" t="s">
        <v>259</v>
      </c>
      <c r="F7" s="371" t="s">
        <v>290</v>
      </c>
    </row>
    <row r="8" spans="1:6" s="84" customFormat="1" ht="31.5" customHeight="1">
      <c r="A8" s="204"/>
      <c r="B8" s="85" t="s">
        <v>147</v>
      </c>
      <c r="C8" s="86"/>
      <c r="D8" s="365"/>
      <c r="E8" s="364"/>
      <c r="F8" s="372"/>
    </row>
    <row r="9" spans="1:12" s="90" customFormat="1" ht="15.75">
      <c r="A9" s="174" t="s">
        <v>74</v>
      </c>
      <c r="B9" s="106" t="s">
        <v>75</v>
      </c>
      <c r="C9" s="89"/>
      <c r="D9" s="238">
        <v>20474164</v>
      </c>
      <c r="E9" s="246">
        <v>16763398</v>
      </c>
      <c r="F9" s="205">
        <v>16629266</v>
      </c>
      <c r="L9" s="173"/>
    </row>
    <row r="10" spans="1:6" s="90" customFormat="1" ht="15.75">
      <c r="A10" s="174" t="s">
        <v>84</v>
      </c>
      <c r="B10" s="106" t="s">
        <v>83</v>
      </c>
      <c r="C10" s="89"/>
      <c r="D10" s="247">
        <v>10473928</v>
      </c>
      <c r="E10" s="246">
        <v>12752687</v>
      </c>
      <c r="F10" s="206">
        <v>19380000</v>
      </c>
    </row>
    <row r="11" spans="1:6" s="90" customFormat="1" ht="15.75">
      <c r="A11" s="174" t="s">
        <v>98</v>
      </c>
      <c r="B11" s="106" t="s">
        <v>99</v>
      </c>
      <c r="C11" s="89"/>
      <c r="D11" s="247">
        <v>2790321</v>
      </c>
      <c r="E11" s="246">
        <v>2874914</v>
      </c>
      <c r="F11" s="206">
        <v>4872000</v>
      </c>
    </row>
    <row r="12" spans="1:6" s="90" customFormat="1" ht="15.75">
      <c r="A12" s="174" t="s">
        <v>108</v>
      </c>
      <c r="B12" s="107" t="s">
        <v>109</v>
      </c>
      <c r="C12" s="89"/>
      <c r="D12" s="247">
        <v>216614</v>
      </c>
      <c r="E12" s="246">
        <v>52598</v>
      </c>
      <c r="F12" s="206">
        <v>734000</v>
      </c>
    </row>
    <row r="13" spans="1:8" s="90" customFormat="1" ht="15.75">
      <c r="A13" s="207"/>
      <c r="B13" s="87"/>
      <c r="C13" s="88"/>
      <c r="D13" s="247"/>
      <c r="E13" s="246"/>
      <c r="F13" s="206"/>
      <c r="H13" s="173"/>
    </row>
    <row r="14" spans="1:6" s="90" customFormat="1" ht="15.75">
      <c r="A14" s="208"/>
      <c r="B14" s="91" t="s">
        <v>170</v>
      </c>
      <c r="C14" s="92">
        <f>SUM(C9:C13)</f>
        <v>0</v>
      </c>
      <c r="D14" s="171">
        <f>SUM(D9:D13)</f>
        <v>33955027</v>
      </c>
      <c r="E14" s="171">
        <f>SUM(E9:E13)</f>
        <v>32443597</v>
      </c>
      <c r="F14" s="209">
        <f>SUM(F9:F13)</f>
        <v>41615266</v>
      </c>
    </row>
    <row r="15" spans="1:6" s="90" customFormat="1" ht="15.75">
      <c r="A15" s="207"/>
      <c r="B15" s="93"/>
      <c r="C15" s="95"/>
      <c r="D15" s="238"/>
      <c r="F15" s="210"/>
    </row>
    <row r="16" spans="1:6" s="90" customFormat="1" ht="15.75">
      <c r="A16" s="174" t="s">
        <v>19</v>
      </c>
      <c r="B16" s="109" t="s">
        <v>152</v>
      </c>
      <c r="C16" s="89"/>
      <c r="D16" s="247">
        <v>10630253</v>
      </c>
      <c r="E16" s="246">
        <v>13200890</v>
      </c>
      <c r="F16" s="206">
        <v>17034000</v>
      </c>
    </row>
    <row r="17" spans="1:9" s="90" customFormat="1" ht="15.75">
      <c r="A17" s="174" t="s">
        <v>26</v>
      </c>
      <c r="B17" s="74" t="s">
        <v>155</v>
      </c>
      <c r="C17" s="89"/>
      <c r="D17" s="247">
        <v>2877696</v>
      </c>
      <c r="E17" s="246">
        <v>2730338</v>
      </c>
      <c r="F17" s="206">
        <v>4198000</v>
      </c>
      <c r="I17" s="173"/>
    </row>
    <row r="18" spans="1:6" s="90" customFormat="1" ht="15.75">
      <c r="A18" s="174" t="s">
        <v>28</v>
      </c>
      <c r="B18" s="106" t="s">
        <v>29</v>
      </c>
      <c r="C18" s="89"/>
      <c r="D18" s="247">
        <v>11078584</v>
      </c>
      <c r="E18" s="246">
        <v>12947171</v>
      </c>
      <c r="F18" s="206">
        <v>14430694</v>
      </c>
    </row>
    <row r="19" spans="1:10" s="90" customFormat="1" ht="15.75">
      <c r="A19" s="174" t="s">
        <v>54</v>
      </c>
      <c r="B19" s="109" t="s">
        <v>156</v>
      </c>
      <c r="C19" s="89"/>
      <c r="D19" s="247">
        <v>662673</v>
      </c>
      <c r="E19" s="246">
        <v>467405</v>
      </c>
      <c r="F19" s="206">
        <v>635000</v>
      </c>
      <c r="J19" s="173"/>
    </row>
    <row r="20" spans="1:6" s="90" customFormat="1" ht="15.75">
      <c r="A20" s="174" t="s">
        <v>60</v>
      </c>
      <c r="B20" s="109" t="s">
        <v>61</v>
      </c>
      <c r="C20" s="89"/>
      <c r="D20" s="247">
        <v>6201861</v>
      </c>
      <c r="E20" s="246">
        <v>7758185</v>
      </c>
      <c r="F20" s="206">
        <v>8259602</v>
      </c>
    </row>
    <row r="21" spans="1:6" s="90" customFormat="1" ht="15.75">
      <c r="A21" s="207"/>
      <c r="B21" s="87"/>
      <c r="C21" s="89"/>
      <c r="D21" s="247"/>
      <c r="E21" s="246"/>
      <c r="F21" s="206"/>
    </row>
    <row r="22" spans="1:6" s="90" customFormat="1" ht="15.75">
      <c r="A22" s="208"/>
      <c r="B22" s="91" t="s">
        <v>171</v>
      </c>
      <c r="C22" s="96">
        <f>SUM(C16:C21)</f>
        <v>0</v>
      </c>
      <c r="D22" s="172">
        <f>SUM(D16:D21)</f>
        <v>31451067</v>
      </c>
      <c r="E22" s="172">
        <f>SUM(E16:E21)</f>
        <v>37103989</v>
      </c>
      <c r="F22" s="211">
        <f>SUM(F16:F21)</f>
        <v>44557296</v>
      </c>
    </row>
    <row r="23" spans="1:6" s="90" customFormat="1" ht="15.75">
      <c r="A23" s="207"/>
      <c r="B23" s="93"/>
      <c r="C23" s="94"/>
      <c r="D23" s="240"/>
      <c r="F23" s="212"/>
    </row>
    <row r="24" spans="1:6" s="90" customFormat="1" ht="15.75">
      <c r="A24" s="207"/>
      <c r="B24" s="253"/>
      <c r="C24" s="94"/>
      <c r="D24" s="254"/>
      <c r="F24" s="212"/>
    </row>
    <row r="25" spans="1:6" s="99" customFormat="1" ht="15.75">
      <c r="A25" s="174" t="s">
        <v>113</v>
      </c>
      <c r="B25" s="181" t="s">
        <v>114</v>
      </c>
      <c r="C25" s="104"/>
      <c r="D25" s="255">
        <v>9816988</v>
      </c>
      <c r="E25" s="246">
        <v>11073402</v>
      </c>
      <c r="F25" s="213">
        <v>19505400</v>
      </c>
    </row>
    <row r="26" spans="1:6" ht="15.75">
      <c r="A26" s="175"/>
      <c r="B26" s="181"/>
      <c r="C26" s="98"/>
      <c r="D26" s="256"/>
      <c r="F26" s="210"/>
    </row>
    <row r="27" spans="1:6" ht="16.5" thickBot="1">
      <c r="A27" s="214"/>
      <c r="B27" s="215" t="s">
        <v>175</v>
      </c>
      <c r="C27" s="216">
        <f>SUM(C25)</f>
        <v>0</v>
      </c>
      <c r="D27" s="217">
        <f>SUM(D25)</f>
        <v>9816988</v>
      </c>
      <c r="E27" s="217">
        <f>SUM(E25)</f>
        <v>11073402</v>
      </c>
      <c r="F27" s="218">
        <f>SUM(F25)</f>
        <v>19505400</v>
      </c>
    </row>
    <row r="28" spans="1:6" ht="15.75">
      <c r="A28" s="98"/>
      <c r="B28" s="105"/>
      <c r="C28" s="98"/>
      <c r="D28" s="98"/>
      <c r="E28" s="98"/>
      <c r="F28" s="105"/>
    </row>
    <row r="29" spans="1:6" ht="15.75">
      <c r="A29" s="366"/>
      <c r="B29" s="366"/>
      <c r="C29" s="98"/>
      <c r="D29" s="98"/>
      <c r="E29" s="98"/>
      <c r="F29" s="105"/>
    </row>
    <row r="30" spans="1:6" ht="15.75">
      <c r="A30" s="74"/>
      <c r="B30" s="106"/>
      <c r="C30" s="98"/>
      <c r="D30" s="98"/>
      <c r="E30" s="98"/>
      <c r="F30" s="105"/>
    </row>
    <row r="31" spans="1:6" ht="15.75">
      <c r="A31" s="74"/>
      <c r="B31" s="106"/>
      <c r="C31" s="98"/>
      <c r="D31" s="98"/>
      <c r="E31" s="98"/>
      <c r="F31" s="105"/>
    </row>
    <row r="32" spans="1:6" ht="15.75">
      <c r="A32" s="74"/>
      <c r="B32" s="106"/>
      <c r="C32" s="98"/>
      <c r="D32" s="98"/>
      <c r="E32" s="98"/>
      <c r="F32" s="105"/>
    </row>
    <row r="33" spans="1:6" ht="15.75">
      <c r="A33" s="74"/>
      <c r="B33" s="107"/>
      <c r="C33" s="98"/>
      <c r="D33" s="98"/>
      <c r="E33" s="98"/>
      <c r="F33" s="105"/>
    </row>
    <row r="34" spans="1:6" ht="15.75">
      <c r="A34" s="72"/>
      <c r="B34" s="72"/>
      <c r="C34" s="98"/>
      <c r="D34" s="98"/>
      <c r="E34" s="98"/>
      <c r="F34" s="105"/>
    </row>
    <row r="35" spans="1:6" ht="15.75">
      <c r="A35" s="74"/>
      <c r="B35" s="74"/>
      <c r="C35" s="98"/>
      <c r="D35" s="98"/>
      <c r="E35" s="98"/>
      <c r="F35" s="105"/>
    </row>
    <row r="36" spans="1:6" ht="15.75">
      <c r="A36" s="74"/>
      <c r="B36" s="106"/>
      <c r="C36" s="98"/>
      <c r="D36" s="98"/>
      <c r="E36" s="98"/>
      <c r="F36" s="105"/>
    </row>
    <row r="37" spans="1:6" ht="15.75">
      <c r="A37" s="74"/>
      <c r="B37" s="106"/>
      <c r="C37" s="98"/>
      <c r="D37" s="98"/>
      <c r="E37" s="98"/>
      <c r="F37" s="105"/>
    </row>
    <row r="38" spans="1:6" ht="15.75">
      <c r="A38" s="72"/>
      <c r="B38" s="106"/>
      <c r="C38" s="98"/>
      <c r="D38" s="98"/>
      <c r="E38" s="98"/>
      <c r="F38" s="105"/>
    </row>
    <row r="39" spans="1:6" ht="15.75">
      <c r="A39" s="72"/>
      <c r="B39" s="106"/>
      <c r="C39" s="98"/>
      <c r="D39" s="98"/>
      <c r="E39" s="98"/>
      <c r="F39" s="105"/>
    </row>
    <row r="40" spans="1:6" ht="15.75">
      <c r="A40" s="74"/>
      <c r="B40" s="106"/>
      <c r="C40" s="98"/>
      <c r="D40" s="98"/>
      <c r="E40" s="98"/>
      <c r="F40" s="105"/>
    </row>
    <row r="41" spans="1:6" ht="15.75">
      <c r="A41" s="72"/>
      <c r="B41" s="72"/>
      <c r="C41" s="98"/>
      <c r="D41" s="98"/>
      <c r="E41" s="98"/>
      <c r="F41" s="105"/>
    </row>
    <row r="42" spans="1:6" ht="15.75">
      <c r="A42" s="367"/>
      <c r="B42" s="367"/>
      <c r="C42" s="98"/>
      <c r="D42" s="98"/>
      <c r="E42" s="98"/>
      <c r="F42" s="105"/>
    </row>
    <row r="43" spans="1:6" ht="15.75">
      <c r="A43" s="74"/>
      <c r="B43" s="109"/>
      <c r="C43" s="98"/>
      <c r="D43" s="98"/>
      <c r="E43" s="98"/>
      <c r="F43" s="105"/>
    </row>
    <row r="44" spans="1:6" ht="15.75">
      <c r="A44" s="74"/>
      <c r="B44" s="74"/>
      <c r="C44" s="98"/>
      <c r="D44" s="98"/>
      <c r="E44" s="98"/>
      <c r="F44" s="105"/>
    </row>
    <row r="45" spans="1:6" ht="15.75">
      <c r="A45" s="74"/>
      <c r="B45" s="106"/>
      <c r="C45" s="98"/>
      <c r="D45" s="98"/>
      <c r="E45" s="98"/>
      <c r="F45" s="105"/>
    </row>
    <row r="46" spans="1:6" ht="15.75">
      <c r="A46" s="74"/>
      <c r="B46" s="109"/>
      <c r="C46" s="98"/>
      <c r="D46" s="98"/>
      <c r="E46" s="98"/>
      <c r="F46" s="105"/>
    </row>
    <row r="47" spans="1:6" ht="15.75">
      <c r="A47" s="74"/>
      <c r="B47" s="109"/>
      <c r="C47" s="98"/>
      <c r="D47" s="98"/>
      <c r="E47" s="98"/>
      <c r="F47" s="105"/>
    </row>
    <row r="48" spans="1:6" ht="15.75">
      <c r="A48" s="108"/>
      <c r="B48" s="110"/>
      <c r="C48" s="98"/>
      <c r="D48" s="98"/>
      <c r="E48" s="98"/>
      <c r="F48" s="105"/>
    </row>
    <row r="49" spans="1:6" ht="15.75">
      <c r="A49" s="106"/>
      <c r="B49" s="109"/>
      <c r="C49" s="98"/>
      <c r="D49" s="98"/>
      <c r="E49" s="98"/>
      <c r="F49" s="105"/>
    </row>
    <row r="50" spans="1:6" ht="15.75">
      <c r="A50" s="106"/>
      <c r="B50" s="109"/>
      <c r="C50" s="98"/>
      <c r="D50" s="98"/>
      <c r="E50" s="98"/>
      <c r="F50" s="105"/>
    </row>
    <row r="51" spans="1:6" ht="15.75">
      <c r="A51" s="74"/>
      <c r="B51" s="74"/>
      <c r="C51" s="98"/>
      <c r="D51" s="98"/>
      <c r="E51" s="98"/>
      <c r="F51" s="105"/>
    </row>
    <row r="52" spans="1:6" ht="15.75">
      <c r="A52" s="74"/>
      <c r="B52" s="74"/>
      <c r="C52" s="98"/>
      <c r="D52" s="98"/>
      <c r="E52" s="98"/>
      <c r="F52" s="105"/>
    </row>
    <row r="53" spans="1:6" ht="15.75">
      <c r="A53" s="72"/>
      <c r="B53" s="74"/>
      <c r="C53" s="98"/>
      <c r="D53" s="98"/>
      <c r="E53" s="98"/>
      <c r="F53" s="105"/>
    </row>
    <row r="54" spans="1:6" ht="15.75">
      <c r="A54" s="74"/>
      <c r="B54" s="74"/>
      <c r="C54" s="98"/>
      <c r="D54" s="98"/>
      <c r="E54" s="98"/>
      <c r="F54" s="105"/>
    </row>
    <row r="55" spans="1:6" ht="15.75">
      <c r="A55" s="98"/>
      <c r="B55" s="74"/>
      <c r="C55" s="98"/>
      <c r="D55" s="98"/>
      <c r="E55" s="98"/>
      <c r="F55" s="105"/>
    </row>
    <row r="56" spans="1:6" ht="15.75">
      <c r="A56" s="98"/>
      <c r="B56" s="105"/>
      <c r="C56" s="98"/>
      <c r="D56" s="98"/>
      <c r="E56" s="98"/>
      <c r="F56" s="105"/>
    </row>
    <row r="57" spans="1:6" ht="15.75">
      <c r="A57" s="98"/>
      <c r="B57" s="105"/>
      <c r="C57" s="98"/>
      <c r="D57" s="98"/>
      <c r="E57" s="98"/>
      <c r="F57" s="105"/>
    </row>
    <row r="58" spans="1:6" ht="15.75">
      <c r="A58" s="98"/>
      <c r="B58" s="105"/>
      <c r="C58" s="98"/>
      <c r="D58" s="98"/>
      <c r="E58" s="98"/>
      <c r="F58" s="105"/>
    </row>
    <row r="59" spans="1:6" ht="15.75">
      <c r="A59" s="98"/>
      <c r="B59" s="105"/>
      <c r="C59" s="98"/>
      <c r="D59" s="98"/>
      <c r="E59" s="98"/>
      <c r="F59" s="105"/>
    </row>
  </sheetData>
  <sheetProtection/>
  <mergeCells count="9">
    <mergeCell ref="B1:F1"/>
    <mergeCell ref="E7:E8"/>
    <mergeCell ref="D7:D8"/>
    <mergeCell ref="A29:B29"/>
    <mergeCell ref="A42:B42"/>
    <mergeCell ref="B3:F3"/>
    <mergeCell ref="B4:F4"/>
    <mergeCell ref="B5:F5"/>
    <mergeCell ref="F7:F8"/>
  </mergeCells>
  <printOptions gridLines="1" headings="1"/>
  <pageMargins left="0.7480314960629921" right="0.7480314960629921" top="0.984251968503937" bottom="0.984251968503937" header="0.5118110236220472" footer="0.5118110236220472"/>
  <pageSetup cellComments="asDisplayed" horizontalDpi="600" verticalDpi="600" orientation="portrait" paperSize="9" scale="81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PageLayoutView="0" workbookViewId="0" topLeftCell="A1">
      <selection activeCell="H12" sqref="H12"/>
    </sheetView>
  </sheetViews>
  <sheetFormatPr defaultColWidth="10.28125" defaultRowHeight="12.75"/>
  <cols>
    <col min="1" max="1" width="6.00390625" style="97" customWidth="1"/>
    <col min="2" max="2" width="52.57421875" style="99" customWidth="1"/>
    <col min="3" max="3" width="14.421875" style="99" customWidth="1"/>
    <col min="4" max="4" width="13.57421875" style="99" customWidth="1"/>
    <col min="5" max="5" width="15.7109375" style="99" customWidth="1"/>
    <col min="6" max="16384" width="10.28125" style="97" customWidth="1"/>
  </cols>
  <sheetData>
    <row r="1" spans="2:5" s="99" customFormat="1" ht="19.5" customHeight="1">
      <c r="B1" s="323" t="s">
        <v>299</v>
      </c>
      <c r="C1" s="323"/>
      <c r="D1" s="323"/>
      <c r="E1" s="323"/>
    </row>
    <row r="2" spans="2:6" s="99" customFormat="1" ht="96.75" customHeight="1">
      <c r="B2" s="120"/>
      <c r="C2" s="120"/>
      <c r="D2" s="120"/>
      <c r="E2" s="120"/>
      <c r="F2" s="69"/>
    </row>
    <row r="3" spans="2:5" s="99" customFormat="1" ht="19.5" customHeight="1">
      <c r="B3" s="368" t="s">
        <v>176</v>
      </c>
      <c r="C3" s="368"/>
      <c r="D3" s="368"/>
      <c r="E3" s="368"/>
    </row>
    <row r="4" spans="2:5" s="99" customFormat="1" ht="15.75">
      <c r="B4" s="369" t="s">
        <v>172</v>
      </c>
      <c r="C4" s="369"/>
      <c r="D4" s="369"/>
      <c r="E4" s="369"/>
    </row>
    <row r="5" spans="2:5" s="99" customFormat="1" ht="15.75">
      <c r="B5" s="369"/>
      <c r="C5" s="369"/>
      <c r="D5" s="369"/>
      <c r="E5" s="369"/>
    </row>
    <row r="6" spans="1:5" s="99" customFormat="1" ht="15.75" customHeight="1" thickBot="1">
      <c r="A6" s="104"/>
      <c r="B6" s="147"/>
      <c r="C6" s="147"/>
      <c r="D6" s="147"/>
      <c r="E6" s="147"/>
    </row>
    <row r="7" spans="1:5" s="99" customFormat="1" ht="47.25">
      <c r="A7" s="219"/>
      <c r="B7" s="220" t="s">
        <v>147</v>
      </c>
      <c r="C7" s="220" t="s">
        <v>234</v>
      </c>
      <c r="D7" s="248" t="s">
        <v>260</v>
      </c>
      <c r="E7" s="241" t="s">
        <v>290</v>
      </c>
    </row>
    <row r="8" spans="1:5" s="99" customFormat="1" ht="15.75">
      <c r="A8" s="174" t="s">
        <v>159</v>
      </c>
      <c r="B8" s="180" t="s">
        <v>160</v>
      </c>
      <c r="C8" s="260">
        <v>0</v>
      </c>
      <c r="D8" s="246">
        <v>291000</v>
      </c>
      <c r="E8" s="221">
        <v>0</v>
      </c>
    </row>
    <row r="9" spans="1:5" s="99" customFormat="1" ht="15.75">
      <c r="A9" s="174" t="s">
        <v>104</v>
      </c>
      <c r="B9" s="181" t="s">
        <v>105</v>
      </c>
      <c r="C9" s="261">
        <v>0</v>
      </c>
      <c r="D9" s="246">
        <v>300000</v>
      </c>
      <c r="E9" s="222">
        <v>1500000</v>
      </c>
    </row>
    <row r="10" spans="1:5" s="99" customFormat="1" ht="15.75">
      <c r="A10" s="174" t="s">
        <v>111</v>
      </c>
      <c r="B10" s="181" t="s">
        <v>161</v>
      </c>
      <c r="C10" s="261">
        <v>0</v>
      </c>
      <c r="D10" s="246">
        <v>0</v>
      </c>
      <c r="E10" s="222">
        <v>0</v>
      </c>
    </row>
    <row r="11" spans="1:7" s="99" customFormat="1" ht="15.75">
      <c r="A11" s="223"/>
      <c r="B11" s="182"/>
      <c r="C11" s="247"/>
      <c r="D11" s="239"/>
      <c r="E11" s="222"/>
      <c r="G11" s="104"/>
    </row>
    <row r="12" spans="1:9" s="99" customFormat="1" ht="15.75">
      <c r="A12" s="224"/>
      <c r="B12" s="183" t="s">
        <v>173</v>
      </c>
      <c r="C12" s="188">
        <f>SUM(C8:C11)</f>
        <v>0</v>
      </c>
      <c r="D12" s="257">
        <f>SUM(D8:D11)</f>
        <v>591000</v>
      </c>
      <c r="E12" s="225">
        <f>SUM(E8:E11)</f>
        <v>1500000</v>
      </c>
      <c r="I12" s="104"/>
    </row>
    <row r="13" spans="1:5" s="100" customFormat="1" ht="15.75">
      <c r="A13" s="226"/>
      <c r="B13" s="184"/>
      <c r="C13" s="238"/>
      <c r="D13" s="258"/>
      <c r="E13" s="222"/>
    </row>
    <row r="14" spans="1:5" s="100" customFormat="1" ht="15.75">
      <c r="A14" s="177" t="s">
        <v>67</v>
      </c>
      <c r="B14" s="185" t="s">
        <v>68</v>
      </c>
      <c r="C14" s="247">
        <v>492012</v>
      </c>
      <c r="D14" s="246">
        <v>515722</v>
      </c>
      <c r="E14" s="227">
        <v>1000000</v>
      </c>
    </row>
    <row r="15" spans="1:5" s="100" customFormat="1" ht="15.75">
      <c r="A15" s="177" t="s">
        <v>70</v>
      </c>
      <c r="B15" s="185" t="s">
        <v>71</v>
      </c>
      <c r="C15" s="247">
        <v>416237</v>
      </c>
      <c r="D15" s="246">
        <v>238760</v>
      </c>
      <c r="E15" s="213">
        <v>541000</v>
      </c>
    </row>
    <row r="16" spans="1:5" s="100" customFormat="1" ht="15.75">
      <c r="A16" s="174" t="s">
        <v>73</v>
      </c>
      <c r="B16" s="186" t="s">
        <v>72</v>
      </c>
      <c r="C16" s="247">
        <v>0</v>
      </c>
      <c r="D16" s="246">
        <v>15605</v>
      </c>
      <c r="E16" s="222">
        <v>0</v>
      </c>
    </row>
    <row r="17" spans="1:5" s="100" customFormat="1" ht="15.75">
      <c r="A17" s="226"/>
      <c r="B17" s="182"/>
      <c r="C17" s="247"/>
      <c r="D17" s="239"/>
      <c r="E17" s="222"/>
    </row>
    <row r="18" spans="1:5" s="100" customFormat="1" ht="15.75">
      <c r="A18" s="228"/>
      <c r="B18" s="183" t="s">
        <v>174</v>
      </c>
      <c r="C18" s="189">
        <f>SUM(C14:C17)</f>
        <v>908249</v>
      </c>
      <c r="D18" s="259">
        <f>SUM(D14:D17)</f>
        <v>770087</v>
      </c>
      <c r="E18" s="229">
        <f>SUM(E14:E17)</f>
        <v>1541000</v>
      </c>
    </row>
    <row r="19" spans="1:5" s="100" customFormat="1" ht="15.75">
      <c r="A19" s="226"/>
      <c r="B19" s="187"/>
      <c r="C19" s="247"/>
      <c r="D19" s="239"/>
      <c r="E19" s="230"/>
    </row>
    <row r="20" spans="1:5" s="100" customFormat="1" ht="15.75">
      <c r="A20" s="226"/>
      <c r="B20" s="187"/>
      <c r="C20" s="247"/>
      <c r="D20" s="239"/>
      <c r="E20" s="230"/>
    </row>
    <row r="21" spans="1:5" s="100" customFormat="1" ht="15.75">
      <c r="A21" s="226"/>
      <c r="B21" s="186"/>
      <c r="C21" s="247"/>
      <c r="D21" s="239"/>
      <c r="E21" s="230"/>
    </row>
    <row r="22" spans="1:5" s="100" customFormat="1" ht="15.75">
      <c r="A22" s="174" t="s">
        <v>158</v>
      </c>
      <c r="B22" s="186" t="s">
        <v>157</v>
      </c>
      <c r="C22" s="247">
        <v>1720911</v>
      </c>
      <c r="D22" s="239">
        <v>1425893</v>
      </c>
      <c r="E22" s="227">
        <v>16522370</v>
      </c>
    </row>
    <row r="23" spans="1:5" s="100" customFormat="1" ht="15.75">
      <c r="A23" s="174"/>
      <c r="B23" s="186"/>
      <c r="C23" s="247"/>
      <c r="D23" s="239"/>
      <c r="E23" s="230"/>
    </row>
    <row r="24" spans="1:5" s="100" customFormat="1" ht="16.5" thickBot="1">
      <c r="A24" s="231"/>
      <c r="B24" s="232" t="s">
        <v>157</v>
      </c>
      <c r="C24" s="233">
        <f>SUM(C22:C23)</f>
        <v>1720911</v>
      </c>
      <c r="D24" s="233">
        <f>SUM(D22:D23)</f>
        <v>1425893</v>
      </c>
      <c r="E24" s="234">
        <f>SUM(E22)</f>
        <v>16522370</v>
      </c>
    </row>
    <row r="25" spans="1:5" s="100" customFormat="1" ht="15.75">
      <c r="A25" s="71"/>
      <c r="B25" s="74"/>
      <c r="C25" s="101"/>
      <c r="D25" s="101"/>
      <c r="E25" s="101"/>
    </row>
    <row r="26" spans="2:5" s="100" customFormat="1" ht="45.75" customHeight="1">
      <c r="B26" s="102"/>
      <c r="C26" s="103"/>
      <c r="D26" s="103"/>
      <c r="E26" s="103"/>
    </row>
    <row r="27" spans="2:5" s="100" customFormat="1" ht="44.25" customHeight="1">
      <c r="B27" s="102"/>
      <c r="C27" s="103"/>
      <c r="D27" s="103"/>
      <c r="E27" s="103"/>
    </row>
    <row r="28" ht="15.75">
      <c r="E28" s="104"/>
    </row>
    <row r="29" ht="15.75">
      <c r="E29" s="104"/>
    </row>
    <row r="30" ht="15.75">
      <c r="E30" s="104"/>
    </row>
    <row r="31" ht="15.75">
      <c r="E31" s="104"/>
    </row>
  </sheetData>
  <sheetProtection/>
  <mergeCells count="4">
    <mergeCell ref="B5:E5"/>
    <mergeCell ref="B3:E3"/>
    <mergeCell ref="B4:E4"/>
    <mergeCell ref="B1:E1"/>
  </mergeCells>
  <printOptions gridLines="1" headings="1"/>
  <pageMargins left="0.7480314960629921" right="0.7480314960629921" top="0.984251968503937" bottom="0.984251968503937" header="0.5118110236220472" footer="0.5118110236220472"/>
  <pageSetup cellComments="asDisplayed" horizontalDpi="600" verticalDpi="600" orientation="portrait" paperSize="9" scale="83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VAgnas</cp:lastModifiedBy>
  <cp:lastPrinted>2019-05-29T12:24:54Z</cp:lastPrinted>
  <dcterms:created xsi:type="dcterms:W3CDTF">2011-11-25T07:46:57Z</dcterms:created>
  <dcterms:modified xsi:type="dcterms:W3CDTF">2019-05-29T12:24:59Z</dcterms:modified>
  <cp:category/>
  <cp:version/>
  <cp:contentType/>
  <cp:contentStatus/>
</cp:coreProperties>
</file>