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47" activeTab="8"/>
  </bookViews>
  <sheets>
    <sheet name="1.mérleg" sheetId="1" r:id="rId1"/>
    <sheet name="2.bevétel" sheetId="2" r:id="rId2"/>
    <sheet name="3.bevétel jogcím" sheetId="3" r:id="rId3"/>
    <sheet name="4.bev.jogc.fel.sz." sheetId="4" r:id="rId4"/>
    <sheet name="5.kiadás" sheetId="5" r:id="rId5"/>
    <sheet name="6.kiadások jogcím fel. sz" sheetId="6" r:id="rId6"/>
    <sheet name="7.felhalmozás" sheetId="7" r:id="rId7"/>
    <sheet name="8. Táj.adatok műk" sheetId="8" r:id="rId8"/>
    <sheet name="9.Táj.adatok. felh" sheetId="9" r:id="rId9"/>
  </sheets>
  <definedNames>
    <definedName name="Excel_BuiltIn_Print_Area_1_1">'1.mérleg'!$A$2:$B$30</definedName>
    <definedName name="Excel_BuiltIn_Print_Area_2_1">'2.bevétel'!$A$2:$E$57</definedName>
    <definedName name="Excel_BuiltIn_Print_Area_3_1">'5.kiadás'!$A$2:$E$223</definedName>
    <definedName name="_xlnm.Print_Titles" localSheetId="0">'1.mérleg'!$2:$5</definedName>
    <definedName name="_xlnm.Print_Titles" localSheetId="1">'2.bevétel'!$2:$6</definedName>
    <definedName name="_xlnm.Print_Titles" localSheetId="4">'5.kiadás'!$2:$7</definedName>
    <definedName name="_xlnm.Print_Area" localSheetId="0">'1.mérleg'!$A$1:$F$30</definedName>
    <definedName name="_xlnm.Print_Area" localSheetId="1">'2.bevétel'!$A$1:$I$59</definedName>
    <definedName name="_xlnm.Print_Area" localSheetId="4">'5.kiadás'!$A$1:$J$227</definedName>
    <definedName name="_xlnm.Print_Area" localSheetId="6">'7.felhalmozás'!$A$1:$E$11</definedName>
    <definedName name="_xlnm.Print_Area" localSheetId="7">'8. Táj.adatok műk'!$A$1:$E$30</definedName>
    <definedName name="_xlnm.Print_Area" localSheetId="8">'9.Táj.adatok. felh'!$A$1:$E$30</definedName>
  </definedNames>
  <calcPr fullCalcOnLoad="1"/>
</workbook>
</file>

<file path=xl/sharedStrings.xml><?xml version="1.0" encoding="utf-8"?>
<sst xmlns="http://schemas.openxmlformats.org/spreadsheetml/2006/main" count="612" uniqueCount="419">
  <si>
    <t>Megnevezés</t>
  </si>
  <si>
    <t>Intézményi működési bevétel</t>
  </si>
  <si>
    <t>Önkormányzatok sajátos működési bevétele</t>
  </si>
  <si>
    <t>Önkormányzatok költségvetési támogatása</t>
  </si>
  <si>
    <t>Támogatás értékű működési bevétel, működési célú pénzeszköz átvétel</t>
  </si>
  <si>
    <t>Igazgatási szolgáltatási díj</t>
  </si>
  <si>
    <t>Felhalmozási bevételek összesen:</t>
  </si>
  <si>
    <t>Felhalmozási és tőkejellegű bevétel</t>
  </si>
  <si>
    <t>BEVÉTELEK összesen:</t>
  </si>
  <si>
    <t>Működési kiadások összesen:</t>
  </si>
  <si>
    <t>Személyi juttatás</t>
  </si>
  <si>
    <t>Munkaadót terhelő járulékok</t>
  </si>
  <si>
    <t>Dologi kiadás, egyéb folyó kiadás</t>
  </si>
  <si>
    <t>Pénzeszköz átadás</t>
  </si>
  <si>
    <t>Folyósított ellátások</t>
  </si>
  <si>
    <t>Tartalék</t>
  </si>
  <si>
    <t>Felhalmozási kiadások összesen:</t>
  </si>
  <si>
    <t>Intézményi beruházás</t>
  </si>
  <si>
    <t>Felújítási kiadások</t>
  </si>
  <si>
    <t>Egyéb felhalmozási célú kiadás (részvényvásárlás)</t>
  </si>
  <si>
    <t>KIADÁSOK összesen:</t>
  </si>
  <si>
    <t>ÖNKORMÁNYZAT</t>
  </si>
  <si>
    <t xml:space="preserve">Vállalkozási tevékenység-árbevétel </t>
  </si>
  <si>
    <t>Kiszámlázott termékek és szolgáltatások fizetett áfa</t>
  </si>
  <si>
    <t>Államháztartáson kívül továbbszámlázott szolgáltatás</t>
  </si>
  <si>
    <t xml:space="preserve">Kamatbevétel </t>
  </si>
  <si>
    <t>Bérleti és lízingdíj bevételek</t>
  </si>
  <si>
    <t>Önkormányzatok sajátos működési bevételei</t>
  </si>
  <si>
    <t>Helyi adók</t>
  </si>
  <si>
    <t>ebből:</t>
  </si>
  <si>
    <t>Építményadó</t>
  </si>
  <si>
    <t>Iparűzési adó</t>
  </si>
  <si>
    <t>Átengedett központi adók</t>
  </si>
  <si>
    <t>Gépjárműadó</t>
  </si>
  <si>
    <t>SZJA bevétel</t>
  </si>
  <si>
    <t>SZJA helyben maradó része</t>
  </si>
  <si>
    <t>Jövedelemkülönbség mérséklése</t>
  </si>
  <si>
    <t>Falugondnoki szolgáltatás</t>
  </si>
  <si>
    <t>Koncesszióból származó bevétel</t>
  </si>
  <si>
    <t>Támogatásértékű működési bevétel, működési célú pénzeszköz átvétel</t>
  </si>
  <si>
    <t>Működési célú támogatásértékű bevétel elkülönített állami pénzalaptól</t>
  </si>
  <si>
    <t>BEVÉTELEK ÖSSZESEN:</t>
  </si>
  <si>
    <t>Külső személyi juttatások</t>
  </si>
  <si>
    <t>Beruházási kiadások</t>
  </si>
  <si>
    <t>Egyéb gép, berendezés, felszerelés vásárlás</t>
  </si>
  <si>
    <t>Beruházások áfa</t>
  </si>
  <si>
    <t>Felújítások áfa</t>
  </si>
  <si>
    <t>Készletbeszerzés</t>
  </si>
  <si>
    <t>Irodaszer, nyomtatvány beszerzés</t>
  </si>
  <si>
    <t xml:space="preserve">Kisértékű tárgyi eszköz, szellemi termék </t>
  </si>
  <si>
    <t>Egyéb készletbeszerzés</t>
  </si>
  <si>
    <t xml:space="preserve">Szolgáltatások </t>
  </si>
  <si>
    <t>Telefondíj</t>
  </si>
  <si>
    <t>Internet díj</t>
  </si>
  <si>
    <t>Gázenergia - szolgáltatás díjak</t>
  </si>
  <si>
    <t>Villamosenergia - szolgáltatás díjak</t>
  </si>
  <si>
    <t>Víz- és csatornadíjak</t>
  </si>
  <si>
    <t>Karbantartási, kisjavítási szolgáltatások</t>
  </si>
  <si>
    <t>Egyéb üzemeltetési, fenntartási szolgáltatások</t>
  </si>
  <si>
    <t>Államháztartáson kívülre továbbszámlázott belföldi működési szolgáltatás</t>
  </si>
  <si>
    <t>Pénzügyi szolgáltatások, kiadások</t>
  </si>
  <si>
    <t>Különféle dologi kiadások</t>
  </si>
  <si>
    <t>ÁFA</t>
  </si>
  <si>
    <t>Egyéb folyó kiadások</t>
  </si>
  <si>
    <t>Munkáltató által fizetett SZJA</t>
  </si>
  <si>
    <t>Díjak, egyéb befizetések</t>
  </si>
  <si>
    <t>Működési kamatkiadások teljesítése államháztartáson kívülre</t>
  </si>
  <si>
    <t>Támogatásértékű működési kiadás Kistérségnek</t>
  </si>
  <si>
    <t>Működési célú pénzeszköz átadás non-profit szervnek</t>
  </si>
  <si>
    <t xml:space="preserve">Személyi juttatás </t>
  </si>
  <si>
    <t>Egyéb bérrendszer rendszeres személyi juttatása</t>
  </si>
  <si>
    <t>Egyéb bérrendszer étkezési hozzájárulása</t>
  </si>
  <si>
    <t>Alkalmi munkavállalók juttatásai</t>
  </si>
  <si>
    <t>Állományba nem tartozók egyéb juttatásai</t>
  </si>
  <si>
    <t>Hajtó és kenőanyag beszerzés</t>
  </si>
  <si>
    <t>Munkaruha, formaruha, védőruha</t>
  </si>
  <si>
    <t>Anyagbeszerzés</t>
  </si>
  <si>
    <t>Villamosenergia - szolgáltatási díj</t>
  </si>
  <si>
    <t>Víz - és csatornadíj</t>
  </si>
  <si>
    <t>Egyéb üzemeltetési fenntartási szolgáltatások</t>
  </si>
  <si>
    <t>Karbantartási, kisjavítási szolgáltatás</t>
  </si>
  <si>
    <t>Működési célú pénzeszköz átadás nem önkormányzati tulajdonú vállalatnak</t>
  </si>
  <si>
    <t>Közalkalmazottak alapilletménye</t>
  </si>
  <si>
    <t>Közalkalmazottak étkezési hozzájárulása</t>
  </si>
  <si>
    <t>Normatív ápolási díj</t>
  </si>
  <si>
    <t>Nyugdíjjárulék</t>
  </si>
  <si>
    <t>Egyéb ápolási díj</t>
  </si>
  <si>
    <t>Normatív lakásfenntartási támogatás</t>
  </si>
  <si>
    <t>Normatív rendszeres gyermekvédelmi támogatás</t>
  </si>
  <si>
    <t>Egyéb pénzbeli juttatás</t>
  </si>
  <si>
    <t>Pénzbeli átmeneti segélyek</t>
  </si>
  <si>
    <t>Pénzbeli temetési segélyek</t>
  </si>
  <si>
    <t>Bérleti és lízingdíjak</t>
  </si>
  <si>
    <t xml:space="preserve">Munkaadót terhelő járulékok </t>
  </si>
  <si>
    <t>Belföldi kiküldetés</t>
  </si>
  <si>
    <t>KIADÁSOK ÖSSZESEN:</t>
  </si>
  <si>
    <t>Létszámkeret:</t>
  </si>
  <si>
    <t>Intézményi működési bevételek (levonva a felhalmozási áfa visszatérülések, értékesített tárgyi eszközök és immateriális javak áfája)</t>
  </si>
  <si>
    <t>Önkormányzatok költségvetési támogatása és átengedett személyi jövedelemadó bevétele</t>
  </si>
  <si>
    <t>Működési célú pénzeszközátvétel</t>
  </si>
  <si>
    <t>Működési célú kölcsönök visszatérülése, igénybevétele</t>
  </si>
  <si>
    <t>Rövid lejáratú hitel</t>
  </si>
  <si>
    <t>Rövid lejáratú értékpapírok értékesítése, kibocsátása</t>
  </si>
  <si>
    <t>Működési célú előző évi pénzmaradvány igénybevétele</t>
  </si>
  <si>
    <t>Működési célú bevételek összesen</t>
  </si>
  <si>
    <t>Személyi juttatások</t>
  </si>
  <si>
    <t>Munkaadókat terhelő járulékok</t>
  </si>
  <si>
    <t>Dologi kiadások és egyéb folyó kiadások (levonva az értékesített tárgyi eszközök, immateriális javak utáni áfa befizetés és kamatkifizetés)</t>
  </si>
  <si>
    <t>Működési célú pénzeszközátadás, egyéb támogatás</t>
  </si>
  <si>
    <t>Ellátottak pénzbeli juttatása</t>
  </si>
  <si>
    <t>Működési célú kölcsönök nyújtása és törlesztése</t>
  </si>
  <si>
    <t>Rövid lejáratú hitel visszafizetése</t>
  </si>
  <si>
    <t>Rövid lejáratú hitel kamata</t>
  </si>
  <si>
    <t>Rövid lejáratú értékpapírok beváltása, vásárlása</t>
  </si>
  <si>
    <t>Működési célú kiadások összesen</t>
  </si>
  <si>
    <t>Önkormányzatok felhalmozási és tőke jellegű bevételei</t>
  </si>
  <si>
    <t>Fejlesztési célú támogatások</t>
  </si>
  <si>
    <t>Felhalmozási célú pénzeszközátvétel</t>
  </si>
  <si>
    <t>Felhalmozási áfa visszatérülése</t>
  </si>
  <si>
    <t xml:space="preserve"> Fejezeti kezelésű előirányzattól kapott bevétel</t>
  </si>
  <si>
    <t>Felhalmozási célú kölcsönök visszatérülése igénybevétele</t>
  </si>
  <si>
    <t>Hosszú lejáratú hitel</t>
  </si>
  <si>
    <t>Helyi önkormányzattól és költségvetési szervtől kapott bevétel</t>
  </si>
  <si>
    <t>Forgalom nélküli bevétel</t>
  </si>
  <si>
    <t>Felhalmozási célú bevételek összesen</t>
  </si>
  <si>
    <t>Beruházási kiadások (áfával együtt)</t>
  </si>
  <si>
    <t>Felújítási kiadások (áfával együtt)</t>
  </si>
  <si>
    <t>Értékesített tárgyi eszközök, immateriális javak utáni áfa befizetés</t>
  </si>
  <si>
    <t>Felhalmozási célú pénzeszköz átadás</t>
  </si>
  <si>
    <t>Kölcsönök nyújtása és törlesztése</t>
  </si>
  <si>
    <t>Hosszú lejáratú hitel visszafizetése</t>
  </si>
  <si>
    <t>Hosszú lejáratú hitel kamata</t>
  </si>
  <si>
    <t>Hosszú lejáratú értékpapírok beváltása</t>
  </si>
  <si>
    <t>Felhalmozási célú kiadások összesen</t>
  </si>
  <si>
    <t>BEVÉTELEK összesen</t>
  </si>
  <si>
    <t>KIADÁSOK összesen</t>
  </si>
  <si>
    <t>Részmunkaidőben foglalkoztatott egyéb bérrendszer alá tartozó munkavállaló munkabére</t>
  </si>
  <si>
    <t>Munkaerőpiaci járulék</t>
  </si>
  <si>
    <t xml:space="preserve">Természetbeni egészségbiztosítási járulék </t>
  </si>
  <si>
    <t>Pénzbeni egészségbiztosítási járulék</t>
  </si>
  <si>
    <t>Egyéb különféle dologi kiadások</t>
  </si>
  <si>
    <t>Közalkalmazottak kereset kiegészítése</t>
  </si>
  <si>
    <t>Pótlék, bírság, egyéb sajátos bevételek</t>
  </si>
  <si>
    <t>Bursa Hungarica Önkormányzati Ösztöndíj pályázat</t>
  </si>
  <si>
    <t xml:space="preserve"> </t>
  </si>
  <si>
    <t>Részmunkaidőben foglalkoztatott egyéb bérrendszer alá
 tartozó munkavállaló személyi juttatása</t>
  </si>
  <si>
    <t>Önkormányzati képviselők tiszteletdíjai</t>
  </si>
  <si>
    <t>Szociális hozzájárulási adó 27%</t>
  </si>
  <si>
    <t>Működési célú pénzeszköz átadás mentőállomás építéséhez</t>
  </si>
  <si>
    <t>Állományba nem tartozók egyéb juttatásai ( megbízási díj)</t>
  </si>
  <si>
    <t>Létszám</t>
  </si>
  <si>
    <t xml:space="preserve">Egyéb építmény vásárlása, létesítése </t>
  </si>
  <si>
    <t>Egyéb berendezések, felszerelések felújítása</t>
  </si>
  <si>
    <t>kiemelt előirányzatonként</t>
  </si>
  <si>
    <t>Működési bevételek összesen:</t>
  </si>
  <si>
    <t>Jogcím csoportok</t>
  </si>
  <si>
    <t>Kiemelt előirányzatonk</t>
  </si>
  <si>
    <t xml:space="preserve">Egyéb építmény </t>
  </si>
  <si>
    <t>Polgármester alapilletménye</t>
  </si>
  <si>
    <t>Polgármester étkezési hozzájárulása</t>
  </si>
  <si>
    <t>Polgármester egyéb költségtérítése és hozzájárulás (költségátalány)</t>
  </si>
  <si>
    <t>Természetben nyújtott támogatás</t>
  </si>
  <si>
    <t>Működési hitel igénybevétel</t>
  </si>
  <si>
    <t>Működési hitel visszafizetés</t>
  </si>
  <si>
    <t>Pénzmaradvány igénybevétel</t>
  </si>
  <si>
    <t>A)</t>
  </si>
  <si>
    <t>BEVÉTELEK</t>
  </si>
  <si>
    <t>1.</t>
  </si>
  <si>
    <t>1.2</t>
  </si>
  <si>
    <t>1.3</t>
  </si>
  <si>
    <t>Bevételek összesen:</t>
  </si>
  <si>
    <t>2.</t>
  </si>
  <si>
    <t>2.1</t>
  </si>
  <si>
    <t>2.2</t>
  </si>
  <si>
    <t>3.</t>
  </si>
  <si>
    <t>3.1</t>
  </si>
  <si>
    <t>Szolgáltatás ellenértékének teljesítése</t>
  </si>
  <si>
    <t>3.2</t>
  </si>
  <si>
    <t>Igazgatási szolgáltatások díjbevétele</t>
  </si>
  <si>
    <t>3.3</t>
  </si>
  <si>
    <t>3.5</t>
  </si>
  <si>
    <t>Előző évi pénzmaradvány</t>
  </si>
  <si>
    <t>3.6</t>
  </si>
  <si>
    <t>4.</t>
  </si>
  <si>
    <t>841133 Adó, illeték kiszabása, beszedése, adóellenőrzés</t>
  </si>
  <si>
    <t>4.1</t>
  </si>
  <si>
    <t>4.2</t>
  </si>
  <si>
    <t>Telekadó</t>
  </si>
  <si>
    <t>4.3</t>
  </si>
  <si>
    <t>4.4</t>
  </si>
  <si>
    <t>4.5</t>
  </si>
  <si>
    <t>4.6</t>
  </si>
  <si>
    <t>4.7</t>
  </si>
  <si>
    <t>Pótlékok</t>
  </si>
  <si>
    <t>4.8</t>
  </si>
  <si>
    <t>Egyéb adóbevételek</t>
  </si>
  <si>
    <t>5.</t>
  </si>
  <si>
    <t>841403 Község- és városgazdálkodási szolgáltatások</t>
  </si>
  <si>
    <t>5.1</t>
  </si>
  <si>
    <t>5.2</t>
  </si>
  <si>
    <t>5.3</t>
  </si>
  <si>
    <t>5.4</t>
  </si>
  <si>
    <t>6.</t>
  </si>
  <si>
    <t>841901-9 Önkormányzatok elszámolásai</t>
  </si>
  <si>
    <t>6.1</t>
  </si>
  <si>
    <t>6.1.1</t>
  </si>
  <si>
    <t>6.1.2</t>
  </si>
  <si>
    <t>6.2</t>
  </si>
  <si>
    <t>6.2.1</t>
  </si>
  <si>
    <t>6.2.2</t>
  </si>
  <si>
    <t>6.3</t>
  </si>
  <si>
    <t>6.4</t>
  </si>
  <si>
    <t>6.4.1</t>
  </si>
  <si>
    <t>6.4.2</t>
  </si>
  <si>
    <t>6.5</t>
  </si>
  <si>
    <t>7.</t>
  </si>
  <si>
    <t>7.1</t>
  </si>
  <si>
    <t>7.2</t>
  </si>
  <si>
    <t>8.</t>
  </si>
  <si>
    <t>8.1</t>
  </si>
  <si>
    <t>8.2</t>
  </si>
  <si>
    <t>9.</t>
  </si>
  <si>
    <t>882117 Rendszeres gyermekvédelmi pénzbeli ellátás</t>
  </si>
  <si>
    <t>9.1</t>
  </si>
  <si>
    <t>Működéi célú pénzeszköz átvétel elkül.alapból</t>
  </si>
  <si>
    <t>9.2</t>
  </si>
  <si>
    <t>10.</t>
  </si>
  <si>
    <t>882125 Mozgáskorlátozottak közlekedési támogatása</t>
  </si>
  <si>
    <t>10.1</t>
  </si>
  <si>
    <t>Működési célú támogatásértékű pénzeszköz átvétel</t>
  </si>
  <si>
    <t>10.2</t>
  </si>
  <si>
    <t>11.</t>
  </si>
  <si>
    <t>890441 Rövid időtartamú közfoglalkoztatás</t>
  </si>
  <si>
    <t>11.1</t>
  </si>
  <si>
    <t>Működési célú támogatásért.bevétel elkül.alapból</t>
  </si>
  <si>
    <t>11.2</t>
  </si>
  <si>
    <t>12.</t>
  </si>
  <si>
    <t>890442 Bérpótló juttatásra jogosultak hosszabb időtartamú közfoglalkoztatása</t>
  </si>
  <si>
    <t>12.1</t>
  </si>
  <si>
    <t>12.2</t>
  </si>
  <si>
    <t>13.</t>
  </si>
  <si>
    <t>889928 Falugondnoki szolgálat</t>
  </si>
  <si>
    <t>13.1</t>
  </si>
  <si>
    <t>13.2</t>
  </si>
  <si>
    <t>14.</t>
  </si>
  <si>
    <t>910121 Könyvtári állomány gyarapítása, nyilvántartása</t>
  </si>
  <si>
    <t>14.1</t>
  </si>
  <si>
    <t>14.2</t>
  </si>
  <si>
    <t>841906 Finanszírozási műveletek elszámolása</t>
  </si>
  <si>
    <t>Rövid lejáratú likvid hitel felvétele</t>
  </si>
  <si>
    <t>Önkormányzati jogalkotás 841126</t>
  </si>
  <si>
    <t xml:space="preserve">2013. évi költségvetés kiadási </t>
  </si>
  <si>
    <t>Önkormányzati képviselők egyéb költségtérítése és hozzájárulás (költségátalány)</t>
  </si>
  <si>
    <t>Város és községgazdálkodási szolgáltatás 841403</t>
  </si>
  <si>
    <t>Köztemető fenntartási feladatok 960302</t>
  </si>
  <si>
    <t>Közvilágítási feladatok 841402</t>
  </si>
  <si>
    <t>Épületek felújítása</t>
  </si>
  <si>
    <t>Szellemi termékek vásárlása</t>
  </si>
  <si>
    <t>Szellemi termékek</t>
  </si>
  <si>
    <t>Szellemi termékek áfa</t>
  </si>
  <si>
    <t>Egyéb anyagbeszerzés</t>
  </si>
  <si>
    <t>Egyéb kommunikációs szolgáltatások (honlap karbantartás)</t>
  </si>
  <si>
    <t>Reprezentáció</t>
  </si>
  <si>
    <t>Reklám és propaganda</t>
  </si>
  <si>
    <t>Támogatásértékű működési kiadás önkormányzatoknak (Kővágóörsi Közös Önkormányzati Hivatal)</t>
  </si>
  <si>
    <t>Működési kiadás más önkormányzatnak</t>
  </si>
  <si>
    <t>Működési célú pénzeszköz átadás pedagógiai szakszolgálat</t>
  </si>
  <si>
    <t>Működési célú pénzeszköz átadás orvosi ügyelet működéséhez</t>
  </si>
  <si>
    <t>Szállítási szolgáltatások</t>
  </si>
  <si>
    <t>Háziorvosi alapellátás 862101</t>
  </si>
  <si>
    <t>Ápolási díj alanyi jogon 882115</t>
  </si>
  <si>
    <t>Ápolási díj méltányossági alapon 882116</t>
  </si>
  <si>
    <t>Foglalkoztatást helyettesítő támogatás</t>
  </si>
  <si>
    <t>Lakásfenntartási támogatás normatív alap 882113</t>
  </si>
  <si>
    <t>Rendszeres gyermekvédelmi pénzbeli ellátások 882117</t>
  </si>
  <si>
    <t>Eseti szociális ellátások 882129</t>
  </si>
  <si>
    <t>Átmeneti segély 882122</t>
  </si>
  <si>
    <t>Temetési segély 882123</t>
  </si>
  <si>
    <t>Óvodai nevelés, ellátás 851011</t>
  </si>
  <si>
    <t>Kulturális műsorok, rendezvények, kiállítások 900400</t>
  </si>
  <si>
    <t>Élelmiszer beszerzés</t>
  </si>
  <si>
    <t>Könyvtári szolgáltatások 910121</t>
  </si>
  <si>
    <t>Vegyszerbeszerzés</t>
  </si>
  <si>
    <t>Szociális ösztöndíjak 882129</t>
  </si>
  <si>
    <t>841126 Önkormányzati jogalkotás</t>
  </si>
  <si>
    <t xml:space="preserve">Bérleti és lízingdíjak </t>
  </si>
  <si>
    <t>Egyéb bérleti díjak</t>
  </si>
  <si>
    <t>Önkormányzati hivatal működési támogatása</t>
  </si>
  <si>
    <t>Önkormányzati hivatal működési támogatása 1-4 hó</t>
  </si>
  <si>
    <t xml:space="preserve">Önkormányzati hivatal működési támogatás 5-12 hó </t>
  </si>
  <si>
    <t>Település üzemeltetéshez kapcsolódó feladatellátás támogatása összesen</t>
  </si>
  <si>
    <t>Közvilágítás fenntartásának támogatása</t>
  </si>
  <si>
    <t>Zöldterület gazdálkodással kapcsolatos feladatok</t>
  </si>
  <si>
    <t>6.2.3</t>
  </si>
  <si>
    <t>Köztemető fenntartással kapcsolatos feladatok</t>
  </si>
  <si>
    <t>6.2.4</t>
  </si>
  <si>
    <t>Közutak fenntartásának támogatása</t>
  </si>
  <si>
    <t>6.2.5</t>
  </si>
  <si>
    <t>Beszámítás összege</t>
  </si>
  <si>
    <t>Egyéb kötelező önkormányzati feladatok támogatása</t>
  </si>
  <si>
    <t>Hozzájárulás a pénzbeni szociális ellátásokhoz</t>
  </si>
  <si>
    <t>Települési önkormányzatok szociális feladatainak támogatása</t>
  </si>
  <si>
    <t>Ingatlan értékesítés bevétele</t>
  </si>
  <si>
    <t xml:space="preserve">Működési célú támogatásértékű pénzeszköz átvétel </t>
  </si>
  <si>
    <t xml:space="preserve">Szolgáltatások ellenértéke </t>
  </si>
  <si>
    <t xml:space="preserve">Ingatlan értékesítés </t>
  </si>
  <si>
    <t xml:space="preserve">Támogatás értékű működési bevétel </t>
  </si>
  <si>
    <t>Egyéb sajátos működési bevétel</t>
  </si>
  <si>
    <t>Település üzemeltetéshez kapcsolódó feladatellátás támogatása</t>
  </si>
  <si>
    <t xml:space="preserve">Közvilágítás fenntartásának támogatása </t>
  </si>
  <si>
    <t>Hozzájárulás a pénzbeni szociális feladatokhoz</t>
  </si>
  <si>
    <t>Részmunkaidőben foglalkoztatott közalkalmazott személyi juttatása</t>
  </si>
  <si>
    <t>Részmunkaidőben foglalkoztatott közalkalmazott személyhez kapcsolódó költségtérítés</t>
  </si>
  <si>
    <t>Tüzelőanyag beszerzés</t>
  </si>
  <si>
    <t>Folyóirat beszerzés</t>
  </si>
  <si>
    <t>Iskolai nevelés, ellátás 852011</t>
  </si>
  <si>
    <t>Támogatásértékű működési kiadás önkormányzati költségvetési szervnek (Révfülöp)</t>
  </si>
  <si>
    <t>Támogatásértékű működési kiadás önkormányzati költségvetési szervnek (Badacsonytomaj)</t>
  </si>
  <si>
    <t>Működési célú pénzeszköz átadás belső ellenőrzéshez</t>
  </si>
  <si>
    <t>Működési célú pénzeszköz átadás irodaépület üzemeltetés</t>
  </si>
  <si>
    <t>Működési célú pénzeszköz átadás többletkiadások</t>
  </si>
  <si>
    <t>Működési célú pénzeszköz átadás tagdíj</t>
  </si>
  <si>
    <t>BALATONRENDES KÖZSÉG ÖNKORMÁNYZATA</t>
  </si>
  <si>
    <t>Talajterhelési díj</t>
  </si>
  <si>
    <t>6.4.3.</t>
  </si>
  <si>
    <t>Könyvtári, közművelődési feladatok támogatása</t>
  </si>
  <si>
    <t>900400 Kulturális műsorok, rendezvények, kiállítások</t>
  </si>
  <si>
    <t>Működési célú pénzeszköz átvétel államháztartáson kívülről</t>
  </si>
  <si>
    <t>3.7</t>
  </si>
  <si>
    <t>3.8</t>
  </si>
  <si>
    <t>Koncessziós díjból származó bevétel</t>
  </si>
  <si>
    <t>Kamatbevételek államháztartáson kívülről</t>
  </si>
  <si>
    <t>Államháztartáson kívülre továbbszámlázott bevételek</t>
  </si>
  <si>
    <t>Iparűzési adő</t>
  </si>
  <si>
    <t>Köztemető fenntartásának támogatása</t>
  </si>
  <si>
    <t>BALATONRENDES  KÖZSÉG ÖNKORMÁNYZATA</t>
  </si>
  <si>
    <t>Előirányzatok adatok ezer Ft-ban</t>
  </si>
  <si>
    <t xml:space="preserve">kötelező feladatok </t>
  </si>
  <si>
    <t>önként vállalt feladatok</t>
  </si>
  <si>
    <t>állami feladatok</t>
  </si>
  <si>
    <t>Összesen:</t>
  </si>
  <si>
    <t>Nem lakóingatlan bérbeadása, üzemeltetése</t>
  </si>
  <si>
    <t>Önkormányzati jogalkotás</t>
  </si>
  <si>
    <t>Adó, illeték kiszabása, beszedése, adóellenőrzés</t>
  </si>
  <si>
    <t>Község- és városgazdálkodási szolgáltatások</t>
  </si>
  <si>
    <t>Önkormmányzatok elszámolásai</t>
  </si>
  <si>
    <t>Rendszeres gyermekvédelmi pénzbeli ellátás</t>
  </si>
  <si>
    <t>Bérpótló juttatásra jogosultak hosszabb időtartamú közfoglalkoztatása</t>
  </si>
  <si>
    <t>Közművelődési intézmények, közösségi színterek működtetése</t>
  </si>
  <si>
    <t xml:space="preserve">Összesen: </t>
  </si>
  <si>
    <t>Kulturális műsorok, rendezvények</t>
  </si>
  <si>
    <t>Finanszírozási műveletek elszámolásai</t>
  </si>
  <si>
    <t>Települési hulladék vegyes begyűjtése</t>
  </si>
  <si>
    <t>Óvodai intézményi étkeztetés</t>
  </si>
  <si>
    <t>Zöldterület - kezelés</t>
  </si>
  <si>
    <t>Önkormányzati jogalkotás (1 kód)</t>
  </si>
  <si>
    <t>Önkormányzati jogalkotás (5-ös kód)</t>
  </si>
  <si>
    <t>Önkormányzati jogalkotás (6-os kód)</t>
  </si>
  <si>
    <t>Közvilágítási feladatok</t>
  </si>
  <si>
    <t>Város és községgazdálkodási szolgáltatás</t>
  </si>
  <si>
    <t>Óvodai nevelés, ellátás</t>
  </si>
  <si>
    <t>Háziorvosi ellátás</t>
  </si>
  <si>
    <t>Szociális ösztöndíjak</t>
  </si>
  <si>
    <t>Aktív korúak ellátása</t>
  </si>
  <si>
    <t>Lakásfenntartási támogatás normatív alapon</t>
  </si>
  <si>
    <t>Átmeneti segély</t>
  </si>
  <si>
    <t>Temetési segély</t>
  </si>
  <si>
    <t>Eseti szociális ellátások</t>
  </si>
  <si>
    <t>Közművelődési tevékenységek és támogatásuk</t>
  </si>
  <si>
    <t>Köztemető -fenntartás és működtetés</t>
  </si>
  <si>
    <t>Iskolai nevelés</t>
  </si>
  <si>
    <t>Építmények felújítása</t>
  </si>
  <si>
    <t>felújítások, beruházások kiemelt előirányzatonként</t>
  </si>
  <si>
    <t>370000 Szennyvíz gyűjtése, tisztítása,elhelyezése</t>
  </si>
  <si>
    <t>1.4</t>
  </si>
  <si>
    <t>Államháztartáson kívüli felhalmozási célú pénzeszközátvétel háztartásoktól</t>
  </si>
  <si>
    <t>Államháztartáson kívülről számrazó egyéb kamat</t>
  </si>
  <si>
    <t>Előirányzat
(ezer Ft)</t>
  </si>
  <si>
    <t>Teljesítés 2013.06.30-i adatok (ezer Ft)</t>
  </si>
  <si>
    <t>Teljesítés %-a a módosított előirányzathoz (ezer Ft)</t>
  </si>
  <si>
    <t>Eredeti</t>
  </si>
  <si>
    <t>Módosított</t>
  </si>
  <si>
    <t>381103 Települési hulladék begyűjtése</t>
  </si>
  <si>
    <t>Egyéb bevételek</t>
  </si>
  <si>
    <t>Települési hulladék begyűjtése 381103</t>
  </si>
  <si>
    <t>3.9</t>
  </si>
  <si>
    <t>3.10</t>
  </si>
  <si>
    <t>Államháztartáson kívülről nyújtott  egyéb saját bevétel</t>
  </si>
  <si>
    <t>Államháztartáson kívülre továbbszámlázott belföldi szolgáltatás</t>
  </si>
  <si>
    <t>Közalkalmazottak egyéb juttatása</t>
  </si>
  <si>
    <t>Egészségügyi hozzájárulás</t>
  </si>
  <si>
    <t>Gyógyszerbeszerzés</t>
  </si>
  <si>
    <t>5.5</t>
  </si>
  <si>
    <t>Egyéb saját bevétel</t>
  </si>
  <si>
    <t>6.4.4</t>
  </si>
  <si>
    <t>6.4.5</t>
  </si>
  <si>
    <t>Szerkezetátalakítási tartalék</t>
  </si>
  <si>
    <t>Egyes jövedelempótló támogatások</t>
  </si>
  <si>
    <t>Közfoglalkoztatás 890442</t>
  </si>
  <si>
    <t>Aktív korúak ellátása 882111</t>
  </si>
  <si>
    <t>Szociális hozzájárulási adó</t>
  </si>
  <si>
    <t>Víz és csatornadíjak</t>
  </si>
  <si>
    <t>6.4.6</t>
  </si>
  <si>
    <t>Központosított működési célú előirányzatok</t>
  </si>
  <si>
    <t>6.4.7</t>
  </si>
  <si>
    <t>Egyéb működési célú központi támogatás</t>
  </si>
  <si>
    <t>Átfutó bevételek</t>
  </si>
  <si>
    <t>Bevételek mindösszesen:</t>
  </si>
  <si>
    <t>Átfutó kiadások</t>
  </si>
  <si>
    <t>Kiadások mindösszesen:</t>
  </si>
  <si>
    <t xml:space="preserve">2013. I. félévi költségvetés összevont mérlege </t>
  </si>
  <si>
    <t xml:space="preserve">2013. I.fékévi költségvetés bevételi előirányzatai </t>
  </si>
  <si>
    <t>2013. I.félévi BEVÉTELEK feladatonkénti  bontása</t>
  </si>
  <si>
    <t>Szennyvíz gyűjtése, tisztítása,elhelyezése</t>
  </si>
  <si>
    <t>2013. I.félévi KIADÁSOK feladatonkénti  bontása</t>
  </si>
  <si>
    <t>Közfoglalkoztatás</t>
  </si>
  <si>
    <t xml:space="preserve">2013. I.félévi költségvetés felhalmozási célú kiadási </t>
  </si>
  <si>
    <t xml:space="preserve">2013.I.félévi költségvetés működési célú bevételei és kiadási </t>
  </si>
  <si>
    <t xml:space="preserve">2013. I.félévi költségvetés felhalmozási célú bevételei és kiadási 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</si>
</sst>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%"/>
    <numFmt numFmtId="165" formatCode="#,##0\ _F_t;[Red]#,##0\ _F_t"/>
    <numFmt numFmtId="166" formatCode="#,##0\ &quot;Ft&quot;;[Red]#,##0\ &quot;Ft&quot;"/>
    <numFmt numFmtId="167" formatCode="#,##0;[Red]#,##0"/>
    <numFmt numFmtId="168" formatCode="0.0%"/>
    <numFmt numFmtId="169" formatCode="#,##0.0"/>
    <numFmt numFmtId="170" formatCode="0.0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9"/>
      <name val="Times New Roman"/>
      <family val="1"/>
    </font>
    <font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indexed="19"/>
      <name val="Times New Roman"/>
      <family val="1"/>
    </font>
    <font>
      <i/>
      <sz val="12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19"/>
      <name val="Times New Roman"/>
      <family val="1"/>
    </font>
    <font>
      <sz val="10"/>
      <color indexed="25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2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i/>
      <sz val="11"/>
      <color indexed="8"/>
      <name val="Times New Roman"/>
      <family val="1"/>
    </font>
    <font>
      <sz val="11"/>
      <color indexed="8"/>
      <name val="Arial"/>
      <family val="2"/>
    </font>
    <font>
      <sz val="11"/>
      <color indexed="20"/>
      <name val="Times New Roman"/>
      <family val="1"/>
    </font>
    <font>
      <b/>
      <i/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4" fillId="3" borderId="0" applyNumberFormat="0" applyBorder="0" applyAlignment="0" applyProtection="0"/>
    <xf numFmtId="0" fontId="15" fillId="23" borderId="0" applyNumberFormat="0" applyBorder="0" applyAlignment="0" applyProtection="0"/>
    <xf numFmtId="0" fontId="16" fillId="22" borderId="1" applyNumberFormat="0" applyAlignment="0" applyProtection="0"/>
    <xf numFmtId="9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justify"/>
    </xf>
    <xf numFmtId="0" fontId="19" fillId="0" borderId="0" xfId="0" applyFont="1" applyAlignment="1">
      <alignment horizontal="justify"/>
    </xf>
    <xf numFmtId="0" fontId="18" fillId="0" borderId="0" xfId="0" applyFont="1" applyAlignment="1">
      <alignment horizontal="left"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 horizontal="left"/>
    </xf>
    <xf numFmtId="0" fontId="22" fillId="0" borderId="0" xfId="0" applyFont="1" applyFill="1" applyBorder="1" applyAlignment="1">
      <alignment horizontal="left"/>
    </xf>
    <xf numFmtId="3" fontId="22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/>
    </xf>
    <xf numFmtId="0" fontId="24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0" xfId="0" applyFont="1" applyFill="1" applyBorder="1" applyAlignment="1">
      <alignment horizontal="left"/>
    </xf>
    <xf numFmtId="3" fontId="19" fillId="0" borderId="0" xfId="0" applyNumberFormat="1" applyFont="1" applyFill="1" applyBorder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3" fontId="25" fillId="0" borderId="0" xfId="0" applyNumberFormat="1" applyFont="1" applyFill="1" applyBorder="1" applyAlignment="1">
      <alignment/>
    </xf>
    <xf numFmtId="0" fontId="23" fillId="0" borderId="0" xfId="0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9" fillId="0" borderId="0" xfId="0" applyFont="1" applyFill="1" applyAlignment="1">
      <alignment horizontal="left"/>
    </xf>
    <xf numFmtId="3" fontId="22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24" fillId="0" borderId="0" xfId="0" applyFont="1" applyFill="1" applyAlignment="1">
      <alignment wrapText="1"/>
    </xf>
    <xf numFmtId="0" fontId="19" fillId="0" borderId="0" xfId="0" applyFont="1" applyFill="1" applyAlignment="1">
      <alignment horizontal="left" wrapText="1"/>
    </xf>
    <xf numFmtId="0" fontId="19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3" fontId="19" fillId="0" borderId="0" xfId="0" applyNumberFormat="1" applyFont="1" applyBorder="1" applyAlignment="1">
      <alignment horizontal="right" vertical="center" wrapText="1"/>
    </xf>
    <xf numFmtId="0" fontId="31" fillId="0" borderId="0" xfId="0" applyFont="1" applyAlignment="1">
      <alignment/>
    </xf>
    <xf numFmtId="0" fontId="22" fillId="0" borderId="10" xfId="0" applyFont="1" applyBorder="1" applyAlignment="1">
      <alignment wrapText="1"/>
    </xf>
    <xf numFmtId="3" fontId="22" fillId="0" borderId="10" xfId="0" applyNumberFormat="1" applyFont="1" applyBorder="1" applyAlignment="1">
      <alignment horizontal="right" wrapText="1"/>
    </xf>
    <xf numFmtId="0" fontId="30" fillId="0" borderId="0" xfId="0" applyFont="1" applyBorder="1" applyAlignment="1">
      <alignment wrapText="1"/>
    </xf>
    <xf numFmtId="3" fontId="30" fillId="0" borderId="0" xfId="0" applyNumberFormat="1" applyFont="1" applyBorder="1" applyAlignment="1">
      <alignment horizontal="right" wrapText="1"/>
    </xf>
    <xf numFmtId="0" fontId="23" fillId="0" borderId="0" xfId="0" applyFont="1" applyBorder="1" applyAlignment="1">
      <alignment horizontal="left" wrapText="1"/>
    </xf>
    <xf numFmtId="0" fontId="22" fillId="0" borderId="0" xfId="0" applyFont="1" applyBorder="1" applyAlignment="1">
      <alignment wrapText="1"/>
    </xf>
    <xf numFmtId="3" fontId="22" fillId="0" borderId="0" xfId="0" applyNumberFormat="1" applyFont="1" applyBorder="1" applyAlignment="1">
      <alignment horizontal="right" wrapText="1"/>
    </xf>
    <xf numFmtId="3" fontId="22" fillId="0" borderId="0" xfId="0" applyNumberFormat="1" applyFont="1" applyBorder="1" applyAlignment="1">
      <alignment wrapText="1"/>
    </xf>
    <xf numFmtId="0" fontId="22" fillId="0" borderId="11" xfId="0" applyFont="1" applyBorder="1" applyAlignment="1">
      <alignment horizontal="justify"/>
    </xf>
    <xf numFmtId="3" fontId="18" fillId="0" borderId="0" xfId="0" applyNumberFormat="1" applyFont="1" applyAlignment="1">
      <alignment/>
    </xf>
    <xf numFmtId="3" fontId="22" fillId="0" borderId="12" xfId="0" applyNumberFormat="1" applyFont="1" applyBorder="1" applyAlignment="1">
      <alignment horizontal="right"/>
    </xf>
    <xf numFmtId="3" fontId="22" fillId="0" borderId="13" xfId="0" applyNumberFormat="1" applyFont="1" applyBorder="1" applyAlignment="1">
      <alignment/>
    </xf>
    <xf numFmtId="3" fontId="19" fillId="0" borderId="14" xfId="0" applyNumberFormat="1" applyFont="1" applyBorder="1" applyAlignment="1">
      <alignment/>
    </xf>
    <xf numFmtId="3" fontId="22" fillId="0" borderId="14" xfId="0" applyNumberFormat="1" applyFont="1" applyBorder="1" applyAlignment="1">
      <alignment/>
    </xf>
    <xf numFmtId="3" fontId="22" fillId="0" borderId="15" xfId="0" applyNumberFormat="1" applyFont="1" applyBorder="1" applyAlignment="1">
      <alignment/>
    </xf>
    <xf numFmtId="3" fontId="19" fillId="0" borderId="14" xfId="0" applyNumberFormat="1" applyFont="1" applyFill="1" applyBorder="1" applyAlignment="1">
      <alignment/>
    </xf>
    <xf numFmtId="3" fontId="22" fillId="0" borderId="14" xfId="0" applyNumberFormat="1" applyFont="1" applyFill="1" applyBorder="1" applyAlignment="1">
      <alignment/>
    </xf>
    <xf numFmtId="0" fontId="19" fillId="0" borderId="16" xfId="0" applyFont="1" applyBorder="1" applyAlignment="1">
      <alignment horizontal="justify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/>
    </xf>
    <xf numFmtId="3" fontId="20" fillId="0" borderId="14" xfId="0" applyNumberFormat="1" applyFont="1" applyBorder="1" applyAlignment="1">
      <alignment horizontal="right"/>
    </xf>
    <xf numFmtId="3" fontId="35" fillId="0" borderId="0" xfId="0" applyNumberFormat="1" applyFont="1" applyBorder="1" applyAlignment="1">
      <alignment horizontal="right"/>
    </xf>
    <xf numFmtId="0" fontId="20" fillId="0" borderId="17" xfId="0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2" xfId="0" applyFont="1" applyBorder="1" applyAlignment="1">
      <alignment horizontal="right"/>
    </xf>
    <xf numFmtId="0" fontId="18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0" xfId="0" applyFont="1" applyBorder="1" applyAlignment="1">
      <alignment vertic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35" fillId="0" borderId="0" xfId="0" applyNumberFormat="1" applyFont="1" applyAlignment="1">
      <alignment/>
    </xf>
    <xf numFmtId="0" fontId="35" fillId="0" borderId="0" xfId="0" applyFont="1" applyAlignment="1">
      <alignment/>
    </xf>
    <xf numFmtId="49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0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7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20" fillId="0" borderId="15" xfId="0" applyFont="1" applyBorder="1" applyAlignment="1">
      <alignment horizontal="center" vertical="center"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 wrapText="1"/>
    </xf>
    <xf numFmtId="0" fontId="18" fillId="0" borderId="0" xfId="0" applyFont="1" applyFill="1" applyAlignment="1">
      <alignment horizontal="left"/>
    </xf>
    <xf numFmtId="0" fontId="18" fillId="0" borderId="18" xfId="0" applyFont="1" applyFill="1" applyBorder="1" applyAlignment="1">
      <alignment horizontal="left"/>
    </xf>
    <xf numFmtId="3" fontId="18" fillId="0" borderId="18" xfId="0" applyNumberFormat="1" applyFont="1" applyBorder="1" applyAlignment="1">
      <alignment/>
    </xf>
    <xf numFmtId="0" fontId="20" fillId="0" borderId="0" xfId="0" applyFont="1" applyFill="1" applyAlignment="1">
      <alignment horizontal="left"/>
    </xf>
    <xf numFmtId="3" fontId="20" fillId="0" borderId="0" xfId="0" applyNumberFormat="1" applyFont="1" applyAlignment="1">
      <alignment/>
    </xf>
    <xf numFmtId="0" fontId="20" fillId="0" borderId="19" xfId="0" applyFont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8" fillId="0" borderId="20" xfId="0" applyFont="1" applyFill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Alignment="1">
      <alignment/>
    </xf>
    <xf numFmtId="2" fontId="18" fillId="0" borderId="0" xfId="0" applyNumberFormat="1" applyFont="1" applyFill="1" applyAlignment="1">
      <alignment/>
    </xf>
    <xf numFmtId="0" fontId="41" fillId="0" borderId="0" xfId="0" applyFont="1" applyFill="1" applyAlignment="1">
      <alignment/>
    </xf>
    <xf numFmtId="0" fontId="41" fillId="0" borderId="0" xfId="0" applyFont="1" applyAlignment="1">
      <alignment/>
    </xf>
    <xf numFmtId="0" fontId="40" fillId="0" borderId="0" xfId="0" applyFont="1" applyFill="1" applyBorder="1" applyAlignment="1">
      <alignment/>
    </xf>
    <xf numFmtId="0" fontId="40" fillId="0" borderId="0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18" fillId="0" borderId="0" xfId="0" applyFont="1" applyBorder="1" applyAlignment="1">
      <alignment horizontal="center"/>
    </xf>
    <xf numFmtId="0" fontId="40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0" fontId="41" fillId="0" borderId="0" xfId="0" applyFont="1" applyBorder="1" applyAlignment="1">
      <alignment/>
    </xf>
    <xf numFmtId="0" fontId="40" fillId="0" borderId="0" xfId="0" applyFont="1" applyFill="1" applyAlignment="1">
      <alignment/>
    </xf>
    <xf numFmtId="49" fontId="42" fillId="0" borderId="0" xfId="0" applyNumberFormat="1" applyFont="1" applyFill="1" applyAlignment="1">
      <alignment horizontal="left"/>
    </xf>
    <xf numFmtId="165" fontId="42" fillId="0" borderId="0" xfId="0" applyNumberFormat="1" applyFont="1" applyFill="1" applyAlignment="1">
      <alignment horizontal="right"/>
    </xf>
    <xf numFmtId="2" fontId="41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/>
    </xf>
    <xf numFmtId="165" fontId="40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/>
    </xf>
    <xf numFmtId="0" fontId="40" fillId="0" borderId="0" xfId="0" applyFont="1" applyFill="1" applyAlignment="1">
      <alignment horizontal="left" wrapText="1"/>
    </xf>
    <xf numFmtId="0" fontId="44" fillId="0" borderId="0" xfId="0" applyFont="1" applyFill="1" applyAlignment="1">
      <alignment/>
    </xf>
    <xf numFmtId="165" fontId="44" fillId="0" borderId="0" xfId="0" applyNumberFormat="1" applyFont="1" applyFill="1" applyAlignment="1">
      <alignment/>
    </xf>
    <xf numFmtId="0" fontId="44" fillId="0" borderId="0" xfId="0" applyFont="1" applyFill="1" applyAlignment="1">
      <alignment wrapText="1"/>
    </xf>
    <xf numFmtId="0" fontId="45" fillId="0" borderId="0" xfId="0" applyFont="1" applyFill="1" applyAlignment="1">
      <alignment/>
    </xf>
    <xf numFmtId="0" fontId="44" fillId="0" borderId="0" xfId="0" applyFont="1" applyFill="1" applyAlignment="1">
      <alignment horizontal="left"/>
    </xf>
    <xf numFmtId="0" fontId="40" fillId="0" borderId="0" xfId="0" applyFont="1" applyFill="1" applyBorder="1" applyAlignment="1">
      <alignment horizontal="left" wrapText="1"/>
    </xf>
    <xf numFmtId="165" fontId="41" fillId="0" borderId="0" xfId="0" applyNumberFormat="1" applyFont="1" applyFill="1" applyAlignment="1">
      <alignment/>
    </xf>
    <xf numFmtId="0" fontId="40" fillId="0" borderId="0" xfId="0" applyFont="1" applyFill="1" applyBorder="1" applyAlignment="1">
      <alignment horizontal="left"/>
    </xf>
    <xf numFmtId="0" fontId="42" fillId="0" borderId="0" xfId="0" applyFont="1" applyFill="1" applyAlignment="1">
      <alignment horizontal="left"/>
    </xf>
    <xf numFmtId="0" fontId="46" fillId="0" borderId="0" xfId="0" applyFont="1" applyFill="1" applyAlignment="1">
      <alignment/>
    </xf>
    <xf numFmtId="165" fontId="40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38" fillId="0" borderId="0" xfId="0" applyFont="1" applyFill="1" applyAlignment="1">
      <alignment/>
    </xf>
    <xf numFmtId="165" fontId="45" fillId="0" borderId="0" xfId="0" applyNumberFormat="1" applyFont="1" applyFill="1" applyAlignment="1">
      <alignment/>
    </xf>
    <xf numFmtId="165" fontId="42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/>
    </xf>
    <xf numFmtId="0" fontId="42" fillId="0" borderId="10" xfId="0" applyFont="1" applyFill="1" applyBorder="1" applyAlignment="1">
      <alignment horizontal="left"/>
    </xf>
    <xf numFmtId="165" fontId="42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left"/>
    </xf>
    <xf numFmtId="165" fontId="47" fillId="0" borderId="0" xfId="0" applyNumberFormat="1" applyFont="1" applyFill="1" applyBorder="1" applyAlignment="1">
      <alignment/>
    </xf>
    <xf numFmtId="0" fontId="38" fillId="0" borderId="0" xfId="0" applyFont="1" applyFill="1" applyAlignment="1">
      <alignment horizontal="center"/>
    </xf>
    <xf numFmtId="0" fontId="38" fillId="0" borderId="0" xfId="0" applyFont="1" applyAlignment="1">
      <alignment/>
    </xf>
    <xf numFmtId="165" fontId="38" fillId="0" borderId="0" xfId="0" applyNumberFormat="1" applyFont="1" applyFill="1" applyAlignment="1">
      <alignment/>
    </xf>
    <xf numFmtId="2" fontId="18" fillId="0" borderId="13" xfId="0" applyNumberFormat="1" applyFont="1" applyBorder="1" applyAlignment="1">
      <alignment/>
    </xf>
    <xf numFmtId="2" fontId="18" fillId="0" borderId="14" xfId="0" applyNumberFormat="1" applyFont="1" applyBorder="1" applyAlignment="1">
      <alignment/>
    </xf>
    <xf numFmtId="2" fontId="18" fillId="0" borderId="15" xfId="0" applyNumberFormat="1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20" fillId="0" borderId="18" xfId="0" applyNumberFormat="1" applyFont="1" applyFill="1" applyBorder="1" applyAlignment="1">
      <alignment/>
    </xf>
    <xf numFmtId="2" fontId="18" fillId="0" borderId="18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/>
    </xf>
    <xf numFmtId="3" fontId="35" fillId="0" borderId="0" xfId="0" applyNumberFormat="1" applyFont="1" applyAlignment="1">
      <alignment/>
    </xf>
    <xf numFmtId="0" fontId="43" fillId="0" borderId="0" xfId="0" applyFont="1" applyFill="1" applyAlignment="1">
      <alignment/>
    </xf>
    <xf numFmtId="0" fontId="38" fillId="0" borderId="18" xfId="0" applyFont="1" applyFill="1" applyBorder="1" applyAlignment="1">
      <alignment/>
    </xf>
    <xf numFmtId="0" fontId="38" fillId="0" borderId="18" xfId="0" applyFont="1" applyFill="1" applyBorder="1" applyAlignment="1">
      <alignment horizontal="center" wrapText="1"/>
    </xf>
    <xf numFmtId="0" fontId="41" fillId="0" borderId="0" xfId="0" applyFont="1" applyFill="1" applyBorder="1" applyAlignment="1">
      <alignment horizontal="left"/>
    </xf>
    <xf numFmtId="3" fontId="41" fillId="0" borderId="0" xfId="0" applyNumberFormat="1" applyFont="1" applyFill="1" applyAlignment="1">
      <alignment/>
    </xf>
    <xf numFmtId="0" fontId="41" fillId="0" borderId="0" xfId="0" applyFont="1" applyFill="1" applyAlignment="1">
      <alignment horizontal="left"/>
    </xf>
    <xf numFmtId="49" fontId="41" fillId="0" borderId="0" xfId="0" applyNumberFormat="1" applyFont="1" applyFill="1" applyAlignment="1">
      <alignment horizontal="left"/>
    </xf>
    <xf numFmtId="3" fontId="41" fillId="0" borderId="0" xfId="0" applyNumberFormat="1" applyFont="1" applyFill="1" applyBorder="1" applyAlignment="1">
      <alignment/>
    </xf>
    <xf numFmtId="0" fontId="41" fillId="0" borderId="18" xfId="0" applyFont="1" applyFill="1" applyBorder="1" applyAlignment="1">
      <alignment horizontal="left"/>
    </xf>
    <xf numFmtId="3" fontId="41" fillId="0" borderId="18" xfId="0" applyNumberFormat="1" applyFont="1" applyFill="1" applyBorder="1" applyAlignment="1">
      <alignment/>
    </xf>
    <xf numFmtId="0" fontId="38" fillId="0" borderId="0" xfId="0" applyFont="1" applyFill="1" applyAlignment="1">
      <alignment horizontal="left"/>
    </xf>
    <xf numFmtId="3" fontId="38" fillId="0" borderId="0" xfId="0" applyNumberFormat="1" applyFont="1" applyFill="1" applyAlignment="1">
      <alignment/>
    </xf>
    <xf numFmtId="2" fontId="20" fillId="0" borderId="12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2" fontId="0" fillId="0" borderId="18" xfId="0" applyNumberFormat="1" applyFont="1" applyBorder="1" applyAlignment="1">
      <alignment/>
    </xf>
    <xf numFmtId="0" fontId="36" fillId="0" borderId="0" xfId="0" applyFont="1" applyFill="1" applyBorder="1" applyAlignment="1">
      <alignment/>
    </xf>
    <xf numFmtId="3" fontId="20" fillId="0" borderId="14" xfId="0" applyNumberFormat="1" applyFont="1" applyFill="1" applyBorder="1" applyAlignment="1">
      <alignment horizontal="right"/>
    </xf>
    <xf numFmtId="3" fontId="22" fillId="0" borderId="15" xfId="0" applyNumberFormat="1" applyFont="1" applyFill="1" applyBorder="1" applyAlignment="1">
      <alignment/>
    </xf>
    <xf numFmtId="3" fontId="22" fillId="0" borderId="13" xfId="0" applyNumberFormat="1" applyFont="1" applyFill="1" applyBorder="1" applyAlignment="1">
      <alignment/>
    </xf>
    <xf numFmtId="2" fontId="0" fillId="0" borderId="0" xfId="0" applyNumberFormat="1" applyFont="1" applyAlignment="1">
      <alignment/>
    </xf>
    <xf numFmtId="2" fontId="0" fillId="0" borderId="18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38" fillId="0" borderId="21" xfId="0" applyFont="1" applyFill="1" applyBorder="1" applyAlignment="1">
      <alignment horizontal="center" wrapText="1"/>
    </xf>
    <xf numFmtId="0" fontId="38" fillId="0" borderId="20" xfId="0" applyFont="1" applyFill="1" applyBorder="1" applyAlignment="1">
      <alignment horizontal="center"/>
    </xf>
    <xf numFmtId="2" fontId="39" fillId="0" borderId="21" xfId="0" applyNumberFormat="1" applyFont="1" applyFill="1" applyBorder="1" applyAlignment="1">
      <alignment horizontal="center" wrapText="1"/>
    </xf>
    <xf numFmtId="2" fontId="39" fillId="0" borderId="20" xfId="0" applyNumberFormat="1" applyFont="1" applyFill="1" applyBorder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17" xfId="0" applyFont="1" applyBorder="1" applyAlignment="1">
      <alignment/>
    </xf>
    <xf numFmtId="0" fontId="22" fillId="0" borderId="22" xfId="0" applyFont="1" applyBorder="1" applyAlignment="1">
      <alignment/>
    </xf>
    <xf numFmtId="0" fontId="3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23" xfId="0" applyFont="1" applyFill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18" fillId="0" borderId="0" xfId="0" applyFont="1" applyAlignment="1">
      <alignment horizontal="right" vertical="center"/>
    </xf>
    <xf numFmtId="0" fontId="20" fillId="0" borderId="25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0" fillId="0" borderId="24" xfId="0" applyFill="1" applyBorder="1" applyAlignment="1">
      <alignment horizontal="center" wrapText="1"/>
    </xf>
    <xf numFmtId="0" fontId="23" fillId="0" borderId="0" xfId="0" applyFont="1" applyFill="1" applyBorder="1" applyAlignment="1">
      <alignment horizontal="left" wrapText="1"/>
    </xf>
    <xf numFmtId="0" fontId="20" fillId="0" borderId="0" xfId="0" applyFont="1" applyBorder="1" applyAlignment="1">
      <alignment horizontal="center"/>
    </xf>
    <xf numFmtId="0" fontId="40" fillId="0" borderId="0" xfId="0" applyFont="1" applyFill="1" applyAlignment="1">
      <alignment horizontal="left" wrapText="1"/>
    </xf>
    <xf numFmtId="0" fontId="38" fillId="0" borderId="23" xfId="0" applyFont="1" applyFill="1" applyBorder="1" applyAlignment="1">
      <alignment horizontal="center" wrapText="1"/>
    </xf>
    <xf numFmtId="0" fontId="43" fillId="0" borderId="24" xfId="0" applyFont="1" applyFill="1" applyBorder="1" applyAlignment="1">
      <alignment horizontal="center" wrapText="1"/>
    </xf>
    <xf numFmtId="0" fontId="40" fillId="0" borderId="0" xfId="0" applyFont="1" applyFill="1" applyAlignment="1">
      <alignment horizontal="right" vertical="center"/>
    </xf>
    <xf numFmtId="2" fontId="38" fillId="0" borderId="21" xfId="0" applyNumberFormat="1" applyFont="1" applyFill="1" applyBorder="1" applyAlignment="1">
      <alignment horizontal="center" wrapText="1"/>
    </xf>
    <xf numFmtId="2" fontId="38" fillId="0" borderId="20" xfId="0" applyNumberFormat="1" applyFont="1" applyFill="1" applyBorder="1" applyAlignment="1">
      <alignment horizontal="center"/>
    </xf>
    <xf numFmtId="0" fontId="40" fillId="0" borderId="0" xfId="0" applyFont="1" applyFill="1" applyBorder="1" applyAlignment="1">
      <alignment horizontal="left"/>
    </xf>
    <xf numFmtId="0" fontId="42" fillId="0" borderId="12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right"/>
    </xf>
    <xf numFmtId="0" fontId="41" fillId="0" borderId="0" xfId="0" applyFont="1" applyFill="1" applyBorder="1" applyAlignment="1">
      <alignment horizontal="center"/>
    </xf>
    <xf numFmtId="0" fontId="0" fillId="0" borderId="0" xfId="0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E67814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view="pageBreakPreview" zoomScale="60" workbookViewId="0" topLeftCell="A1">
      <selection activeCell="A1" sqref="A1:C1"/>
    </sheetView>
  </sheetViews>
  <sheetFormatPr defaultColWidth="9.140625" defaultRowHeight="12.75"/>
  <cols>
    <col min="1" max="1" width="2.00390625" style="1" customWidth="1"/>
    <col min="2" max="2" width="62.28125" style="1" bestFit="1" customWidth="1"/>
    <col min="3" max="3" width="12.57421875" style="1" customWidth="1"/>
    <col min="4" max="4" width="12.57421875" style="14" customWidth="1"/>
    <col min="5" max="5" width="13.7109375" style="1" customWidth="1"/>
    <col min="6" max="6" width="12.8515625" style="1" customWidth="1"/>
    <col min="7" max="16384" width="9.140625" style="1" customWidth="1"/>
  </cols>
  <sheetData>
    <row r="1" spans="1:13" ht="30.75" customHeight="1">
      <c r="A1" s="203"/>
      <c r="B1" s="203"/>
      <c r="C1" s="203"/>
      <c r="D1" s="189"/>
      <c r="E1" s="80"/>
      <c r="F1" s="80"/>
      <c r="G1" s="80"/>
      <c r="H1" s="80"/>
      <c r="I1" s="80"/>
      <c r="J1" s="80"/>
      <c r="K1" s="80"/>
      <c r="L1" s="80"/>
      <c r="M1" s="80"/>
    </row>
    <row r="2" spans="1:5" ht="30" customHeight="1">
      <c r="A2" s="205" t="s">
        <v>322</v>
      </c>
      <c r="B2" s="205"/>
      <c r="C2" s="205"/>
      <c r="D2" s="168"/>
      <c r="E2" s="72"/>
    </row>
    <row r="3" spans="1:5" ht="30" customHeight="1">
      <c r="A3" s="205" t="s">
        <v>410</v>
      </c>
      <c r="B3" s="205"/>
      <c r="C3" s="205"/>
      <c r="D3" s="168"/>
      <c r="E3" s="72"/>
    </row>
    <row r="4" spans="1:5" ht="30" customHeight="1" thickBot="1">
      <c r="A4" s="204"/>
      <c r="B4" s="204"/>
      <c r="C4" s="204"/>
      <c r="D4" s="204"/>
      <c r="E4" s="72"/>
    </row>
    <row r="5" spans="1:6" s="3" customFormat="1" ht="36.75" customHeight="1">
      <c r="A5" s="200" t="s">
        <v>0</v>
      </c>
      <c r="B5" s="200"/>
      <c r="C5" s="206" t="s">
        <v>377</v>
      </c>
      <c r="D5" s="207"/>
      <c r="E5" s="196" t="s">
        <v>378</v>
      </c>
      <c r="F5" s="198" t="s">
        <v>379</v>
      </c>
    </row>
    <row r="6" spans="1:6" ht="34.5" customHeight="1">
      <c r="A6" s="200"/>
      <c r="B6" s="200"/>
      <c r="C6" s="110" t="s">
        <v>380</v>
      </c>
      <c r="D6" s="110" t="s">
        <v>381</v>
      </c>
      <c r="E6" s="197"/>
      <c r="F6" s="199"/>
    </row>
    <row r="7" spans="1:6" ht="34.5" customHeight="1">
      <c r="A7" s="201" t="s">
        <v>154</v>
      </c>
      <c r="B7" s="202"/>
      <c r="C7" s="74">
        <f>SUM(C8:C13)</f>
        <v>28916</v>
      </c>
      <c r="D7" s="190">
        <f>SUM(D8:D13)</f>
        <v>29539</v>
      </c>
      <c r="E7" s="74">
        <f>SUM(E8:E13)</f>
        <v>14649</v>
      </c>
      <c r="F7" s="163">
        <f>E7/D7*100</f>
        <v>49.59206472798673</v>
      </c>
    </row>
    <row r="8" spans="1:6" ht="15.75">
      <c r="A8" s="5"/>
      <c r="B8" s="6" t="s">
        <v>1</v>
      </c>
      <c r="C8" s="67">
        <v>3750</v>
      </c>
      <c r="D8" s="67">
        <v>4034</v>
      </c>
      <c r="E8" s="67">
        <v>434</v>
      </c>
      <c r="F8" s="164">
        <f aca="true" t="shared" si="0" ref="F8:F30">E8/D8*100</f>
        <v>10.758552305404065</v>
      </c>
    </row>
    <row r="9" spans="1:6" ht="15.75">
      <c r="A9" s="5"/>
      <c r="B9" s="6" t="s">
        <v>2</v>
      </c>
      <c r="C9" s="67">
        <v>9730</v>
      </c>
      <c r="D9" s="67">
        <v>9730</v>
      </c>
      <c r="E9" s="67">
        <v>6239</v>
      </c>
      <c r="F9" s="164">
        <f t="shared" si="0"/>
        <v>64.12127440904419</v>
      </c>
    </row>
    <row r="10" spans="1:6" ht="15.75">
      <c r="A10" s="5"/>
      <c r="B10" s="6" t="s">
        <v>3</v>
      </c>
      <c r="C10" s="67">
        <v>8790</v>
      </c>
      <c r="D10" s="67">
        <v>9575</v>
      </c>
      <c r="E10" s="67">
        <v>4992</v>
      </c>
      <c r="F10" s="164">
        <f t="shared" si="0"/>
        <v>52.13577023498694</v>
      </c>
    </row>
    <row r="11" spans="1:6" ht="15.75">
      <c r="A11" s="5"/>
      <c r="B11" s="7" t="s">
        <v>4</v>
      </c>
      <c r="C11" s="67">
        <v>1071</v>
      </c>
      <c r="D11" s="67">
        <v>1071</v>
      </c>
      <c r="E11" s="67">
        <v>778</v>
      </c>
      <c r="F11" s="164">
        <f t="shared" si="0"/>
        <v>72.64239028944911</v>
      </c>
    </row>
    <row r="12" spans="1:6" ht="15.75">
      <c r="A12" s="5"/>
      <c r="B12" s="7" t="s">
        <v>162</v>
      </c>
      <c r="C12" s="67">
        <v>2500</v>
      </c>
      <c r="D12" s="67">
        <v>2500</v>
      </c>
      <c r="E12" s="67">
        <v>571</v>
      </c>
      <c r="F12" s="164">
        <f t="shared" si="0"/>
        <v>22.84</v>
      </c>
    </row>
    <row r="13" spans="1:6" ht="15.75">
      <c r="A13" s="5"/>
      <c r="B13" s="7" t="s">
        <v>164</v>
      </c>
      <c r="C13" s="67">
        <v>3075</v>
      </c>
      <c r="D13" s="67">
        <v>2629</v>
      </c>
      <c r="E13" s="67">
        <v>1635</v>
      </c>
      <c r="F13" s="164">
        <f t="shared" si="0"/>
        <v>62.19094712818563</v>
      </c>
    </row>
    <row r="14" spans="1:6" ht="30" customHeight="1">
      <c r="A14" s="4" t="s">
        <v>6</v>
      </c>
      <c r="B14" s="8"/>
      <c r="C14" s="68">
        <f>SUM(C15)</f>
        <v>300</v>
      </c>
      <c r="D14" s="68">
        <f>SUM(D15)</f>
        <v>300</v>
      </c>
      <c r="E14" s="68">
        <f>SUM(E15)</f>
        <v>0</v>
      </c>
      <c r="F14" s="164">
        <f t="shared" si="0"/>
        <v>0</v>
      </c>
    </row>
    <row r="15" spans="1:6" ht="15.75" customHeight="1">
      <c r="A15" s="4"/>
      <c r="B15" s="6" t="s">
        <v>7</v>
      </c>
      <c r="C15" s="64">
        <v>300</v>
      </c>
      <c r="D15" s="67">
        <v>300</v>
      </c>
      <c r="E15" s="64">
        <v>0</v>
      </c>
      <c r="F15" s="164">
        <f t="shared" si="0"/>
        <v>0</v>
      </c>
    </row>
    <row r="16" spans="1:6" ht="15.75" customHeight="1">
      <c r="A16" s="4" t="s">
        <v>406</v>
      </c>
      <c r="B16" s="6"/>
      <c r="C16" s="65">
        <v>0</v>
      </c>
      <c r="D16" s="68">
        <v>0</v>
      </c>
      <c r="E16" s="65">
        <v>87</v>
      </c>
      <c r="F16" s="164">
        <v>0</v>
      </c>
    </row>
    <row r="17" spans="1:6" ht="30" customHeight="1">
      <c r="A17" s="9" t="s">
        <v>8</v>
      </c>
      <c r="B17" s="9"/>
      <c r="C17" s="66">
        <f>SUM(C7+C14)</f>
        <v>29216</v>
      </c>
      <c r="D17" s="191">
        <f>SUM(D7+D14+D16)</f>
        <v>29839</v>
      </c>
      <c r="E17" s="66">
        <f>SUM(E7+E14+E16)</f>
        <v>14736</v>
      </c>
      <c r="F17" s="165">
        <f t="shared" si="0"/>
        <v>49.38503301048963</v>
      </c>
    </row>
    <row r="18" spans="1:6" ht="30" customHeight="1">
      <c r="A18" s="10" t="s">
        <v>9</v>
      </c>
      <c r="B18" s="11"/>
      <c r="C18" s="63">
        <f>SUM(C19:C25)</f>
        <v>28706</v>
      </c>
      <c r="D18" s="192">
        <f>SUM(D19:D25)</f>
        <v>29202</v>
      </c>
      <c r="E18" s="63">
        <f>SUM(E19:E25)</f>
        <v>13010</v>
      </c>
      <c r="F18" s="164">
        <f t="shared" si="0"/>
        <v>44.551743031299225</v>
      </c>
    </row>
    <row r="19" spans="1:6" ht="15.75">
      <c r="A19" s="5"/>
      <c r="B19" s="12" t="s">
        <v>10</v>
      </c>
      <c r="C19" s="67">
        <v>8020</v>
      </c>
      <c r="D19" s="67">
        <v>9175</v>
      </c>
      <c r="E19" s="67">
        <v>4735</v>
      </c>
      <c r="F19" s="164">
        <f t="shared" si="0"/>
        <v>51.607629427792915</v>
      </c>
    </row>
    <row r="20" spans="1:6" ht="15.75">
      <c r="A20" s="5"/>
      <c r="B20" s="5" t="s">
        <v>11</v>
      </c>
      <c r="C20" s="67">
        <v>1630</v>
      </c>
      <c r="D20" s="67">
        <v>1630</v>
      </c>
      <c r="E20" s="67">
        <v>917</v>
      </c>
      <c r="F20" s="164">
        <f t="shared" si="0"/>
        <v>56.257668711656436</v>
      </c>
    </row>
    <row r="21" spans="1:6" ht="15.75">
      <c r="A21" s="5"/>
      <c r="B21" s="6" t="s">
        <v>12</v>
      </c>
      <c r="C21" s="67">
        <v>8771</v>
      </c>
      <c r="D21" s="67">
        <v>9316</v>
      </c>
      <c r="E21" s="67">
        <v>5037</v>
      </c>
      <c r="F21" s="164">
        <f t="shared" si="0"/>
        <v>54.068269643623864</v>
      </c>
    </row>
    <row r="22" spans="1:6" ht="15.75">
      <c r="A22" s="5"/>
      <c r="B22" s="12" t="s">
        <v>13</v>
      </c>
      <c r="C22" s="67">
        <v>6615</v>
      </c>
      <c r="D22" s="67">
        <v>5411</v>
      </c>
      <c r="E22" s="67">
        <v>2006</v>
      </c>
      <c r="F22" s="164">
        <f t="shared" si="0"/>
        <v>37.07262982812789</v>
      </c>
    </row>
    <row r="23" spans="1:6" ht="15.75">
      <c r="A23" s="5"/>
      <c r="B23" s="12" t="s">
        <v>14</v>
      </c>
      <c r="C23" s="67">
        <v>1170</v>
      </c>
      <c r="D23" s="67">
        <v>1170</v>
      </c>
      <c r="E23" s="67">
        <v>315</v>
      </c>
      <c r="F23" s="164">
        <f t="shared" si="0"/>
        <v>26.923076923076923</v>
      </c>
    </row>
    <row r="24" spans="1:6" ht="15.75">
      <c r="A24" s="5"/>
      <c r="B24" s="12" t="s">
        <v>163</v>
      </c>
      <c r="C24" s="67">
        <v>2500</v>
      </c>
      <c r="D24" s="67">
        <v>2500</v>
      </c>
      <c r="E24" s="67">
        <v>0</v>
      </c>
      <c r="F24" s="164">
        <f t="shared" si="0"/>
        <v>0</v>
      </c>
    </row>
    <row r="25" spans="1:6" ht="15.75">
      <c r="A25" s="5"/>
      <c r="B25" s="12" t="s">
        <v>15</v>
      </c>
      <c r="C25" s="67">
        <v>0</v>
      </c>
      <c r="D25" s="67">
        <v>0</v>
      </c>
      <c r="E25" s="67">
        <v>0</v>
      </c>
      <c r="F25" s="164">
        <v>0</v>
      </c>
    </row>
    <row r="26" spans="1:6" ht="30" customHeight="1">
      <c r="A26" s="10" t="s">
        <v>16</v>
      </c>
      <c r="B26" s="11"/>
      <c r="C26" s="65">
        <f>SUM(C27:C28)</f>
        <v>510</v>
      </c>
      <c r="D26" s="68">
        <f>SUM(D27:D28)</f>
        <v>637</v>
      </c>
      <c r="E26" s="65">
        <f>SUM(E27:E28)</f>
        <v>127</v>
      </c>
      <c r="F26" s="164">
        <f t="shared" si="0"/>
        <v>19.937205651491364</v>
      </c>
    </row>
    <row r="27" spans="1:6" ht="15.75">
      <c r="A27" s="5"/>
      <c r="B27" s="5" t="s">
        <v>17</v>
      </c>
      <c r="C27" s="64">
        <v>0</v>
      </c>
      <c r="D27" s="67">
        <v>127</v>
      </c>
      <c r="E27" s="64">
        <v>127</v>
      </c>
      <c r="F27" s="164">
        <f t="shared" si="0"/>
        <v>100</v>
      </c>
    </row>
    <row r="28" spans="1:6" ht="15.75">
      <c r="A28" s="5"/>
      <c r="B28" s="5" t="s">
        <v>18</v>
      </c>
      <c r="C28" s="64">
        <v>510</v>
      </c>
      <c r="D28" s="67">
        <v>510</v>
      </c>
      <c r="E28" s="64">
        <v>0</v>
      </c>
      <c r="F28" s="164">
        <f t="shared" si="0"/>
        <v>0</v>
      </c>
    </row>
    <row r="29" spans="1:6" ht="15.75">
      <c r="A29" s="4" t="s">
        <v>408</v>
      </c>
      <c r="B29" s="4"/>
      <c r="C29" s="65">
        <v>0</v>
      </c>
      <c r="D29" s="68">
        <v>0</v>
      </c>
      <c r="E29" s="65">
        <v>630</v>
      </c>
      <c r="F29" s="164">
        <v>0</v>
      </c>
    </row>
    <row r="30" spans="1:6" ht="30" customHeight="1">
      <c r="A30" s="9" t="s">
        <v>20</v>
      </c>
      <c r="B30" s="9"/>
      <c r="C30" s="66">
        <f>SUM(C18+C26+C29)</f>
        <v>29216</v>
      </c>
      <c r="D30" s="191">
        <f>SUM(D18+D26+D29)</f>
        <v>29839</v>
      </c>
      <c r="E30" s="66">
        <f>SUM(E18+E26+E29)</f>
        <v>13767</v>
      </c>
      <c r="F30" s="165">
        <f t="shared" si="0"/>
        <v>46.13760514762559</v>
      </c>
    </row>
    <row r="31" ht="30" customHeight="1"/>
  </sheetData>
  <sheetProtection selectLockedCells="1" selectUnlockedCells="1"/>
  <mergeCells count="9">
    <mergeCell ref="A1:C1"/>
    <mergeCell ref="A4:D4"/>
    <mergeCell ref="A2:C2"/>
    <mergeCell ref="A3:C3"/>
    <mergeCell ref="E5:E6"/>
    <mergeCell ref="F5:F6"/>
    <mergeCell ref="A5:B6"/>
    <mergeCell ref="A7:B7"/>
    <mergeCell ref="C5:D5"/>
  </mergeCells>
  <printOptions headings="1" horizontalCentered="1"/>
  <pageMargins left="0.15763888888888888" right="0.15763888888888888" top="0.2361111111111111" bottom="0.7875" header="0.5118055555555555" footer="0.511805555555555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4"/>
  <sheetViews>
    <sheetView view="pageBreakPreview" zoomScaleSheetLayoutView="100" workbookViewId="0" topLeftCell="A34">
      <selection activeCell="A1" sqref="A1:F1"/>
    </sheetView>
  </sheetViews>
  <sheetFormatPr defaultColWidth="9.140625" defaultRowHeight="12.75"/>
  <cols>
    <col min="1" max="1" width="2.00390625" style="1" customWidth="1"/>
    <col min="2" max="2" width="4.28125" style="13" customWidth="1"/>
    <col min="3" max="4" width="7.140625" style="13" customWidth="1"/>
    <col min="5" max="5" width="40.421875" style="13" customWidth="1"/>
    <col min="6" max="6" width="16.140625" style="14" customWidth="1"/>
    <col min="7" max="7" width="15.7109375" style="14" customWidth="1"/>
    <col min="8" max="8" width="11.57421875" style="14" customWidth="1"/>
    <col min="9" max="9" width="11.8515625" style="14" customWidth="1"/>
    <col min="10" max="16384" width="9.140625" style="1" customWidth="1"/>
  </cols>
  <sheetData>
    <row r="1" spans="1:6" ht="28.5" customHeight="1">
      <c r="A1" s="208"/>
      <c r="B1" s="208"/>
      <c r="C1" s="208"/>
      <c r="D1" s="208"/>
      <c r="E1" s="208"/>
      <c r="F1" s="208"/>
    </row>
    <row r="2" spans="1:7" ht="18" customHeight="1">
      <c r="A2" s="205" t="s">
        <v>322</v>
      </c>
      <c r="B2" s="205"/>
      <c r="C2" s="205"/>
      <c r="D2" s="205"/>
      <c r="E2" s="205"/>
      <c r="F2" s="205"/>
      <c r="G2" s="168"/>
    </row>
    <row r="3" spans="1:7" ht="15.75">
      <c r="A3" s="205" t="s">
        <v>411</v>
      </c>
      <c r="B3" s="205"/>
      <c r="C3" s="205"/>
      <c r="D3" s="205"/>
      <c r="E3" s="205"/>
      <c r="F3" s="205"/>
      <c r="G3" s="168"/>
    </row>
    <row r="4" spans="1:7" ht="15.75">
      <c r="A4" s="205" t="s">
        <v>153</v>
      </c>
      <c r="B4" s="205"/>
      <c r="C4" s="205"/>
      <c r="D4" s="205"/>
      <c r="E4" s="205"/>
      <c r="F4" s="205"/>
      <c r="G4" s="168"/>
    </row>
    <row r="5" spans="1:7" ht="16.5" thickBot="1">
      <c r="A5" s="2"/>
      <c r="B5" s="2"/>
      <c r="C5" s="2"/>
      <c r="D5" s="2"/>
      <c r="E5" s="2"/>
      <c r="F5" s="99"/>
      <c r="G5" s="168"/>
    </row>
    <row r="6" spans="1:9" ht="34.5" customHeight="1">
      <c r="A6" s="209" t="s">
        <v>155</v>
      </c>
      <c r="B6" s="210"/>
      <c r="C6" s="210"/>
      <c r="D6" s="210"/>
      <c r="E6" s="211"/>
      <c r="F6" s="206" t="s">
        <v>377</v>
      </c>
      <c r="G6" s="215"/>
      <c r="H6" s="196" t="s">
        <v>378</v>
      </c>
      <c r="I6" s="198" t="s">
        <v>379</v>
      </c>
    </row>
    <row r="7" spans="1:9" s="15" customFormat="1" ht="34.5" customHeight="1">
      <c r="A7" s="212"/>
      <c r="B7" s="213"/>
      <c r="C7" s="213"/>
      <c r="D7" s="213"/>
      <c r="E7" s="214"/>
      <c r="F7" s="110" t="s">
        <v>380</v>
      </c>
      <c r="G7" s="110" t="s">
        <v>381</v>
      </c>
      <c r="H7" s="197"/>
      <c r="I7" s="199"/>
    </row>
    <row r="8" spans="1:5" ht="15.75">
      <c r="A8" s="217" t="s">
        <v>21</v>
      </c>
      <c r="B8" s="217"/>
      <c r="C8" s="217"/>
      <c r="D8" s="217"/>
      <c r="E8" s="16"/>
    </row>
    <row r="9" spans="1:9" s="14" customFormat="1" ht="24.75" customHeight="1">
      <c r="A9" s="17"/>
      <c r="B9" s="18" t="s">
        <v>1</v>
      </c>
      <c r="C9" s="18"/>
      <c r="D9" s="19"/>
      <c r="E9" s="19"/>
      <c r="F9" s="20">
        <f>SUM(F10+F13+F14+F15+F16+F18+F19+F20+F21+F22)</f>
        <v>9325</v>
      </c>
      <c r="G9" s="20">
        <f>SUM(G10+G13+G14+G15+G16+G18+G19+G20+G21+G22+G17)</f>
        <v>9163</v>
      </c>
      <c r="H9" s="20">
        <f>SUM(H10+H13+H14+H15+H16+H18+H19+H20+H21+H22+H17)</f>
        <v>2640</v>
      </c>
      <c r="I9" s="118">
        <f>H9/G9*100</f>
        <v>28.811524609843936</v>
      </c>
    </row>
    <row r="10" spans="1:9" s="14" customFormat="1" ht="15.75">
      <c r="A10" s="17"/>
      <c r="B10" s="22"/>
      <c r="C10" s="23" t="s">
        <v>22</v>
      </c>
      <c r="D10" s="24"/>
      <c r="E10" s="24"/>
      <c r="F10" s="25">
        <f>SUM(F11:F12)</f>
        <v>0</v>
      </c>
      <c r="G10" s="25">
        <f>SUM(G11:G12)</f>
        <v>0</v>
      </c>
      <c r="H10" s="25">
        <f>SUM(H11:H12)</f>
        <v>0</v>
      </c>
      <c r="I10" s="118">
        <v>0</v>
      </c>
    </row>
    <row r="11" spans="1:9" s="14" customFormat="1" ht="15.75">
      <c r="A11" s="17"/>
      <c r="B11" s="22"/>
      <c r="C11" s="22"/>
      <c r="D11" s="23" t="s">
        <v>22</v>
      </c>
      <c r="E11" s="19"/>
      <c r="F11" s="21">
        <v>0</v>
      </c>
      <c r="G11" s="21">
        <v>0</v>
      </c>
      <c r="H11" s="21">
        <v>0</v>
      </c>
      <c r="I11" s="118">
        <v>0</v>
      </c>
    </row>
    <row r="12" spans="1:9" s="14" customFormat="1" ht="15.75">
      <c r="A12" s="17"/>
      <c r="B12" s="22"/>
      <c r="C12" s="22"/>
      <c r="D12" s="23" t="s">
        <v>23</v>
      </c>
      <c r="E12" s="19"/>
      <c r="F12" s="21">
        <v>0</v>
      </c>
      <c r="G12" s="21">
        <v>0</v>
      </c>
      <c r="H12" s="21">
        <v>0</v>
      </c>
      <c r="I12" s="118">
        <v>0</v>
      </c>
    </row>
    <row r="13" spans="1:9" s="14" customFormat="1" ht="15.75">
      <c r="A13" s="17"/>
      <c r="B13" s="17"/>
      <c r="C13" s="23" t="s">
        <v>24</v>
      </c>
      <c r="D13" s="19"/>
      <c r="E13" s="19"/>
      <c r="F13" s="21">
        <v>500</v>
      </c>
      <c r="G13" s="21">
        <v>627</v>
      </c>
      <c r="H13" s="21">
        <v>134</v>
      </c>
      <c r="I13" s="118">
        <f aca="true" t="shared" si="0" ref="I13:I59">H13/G13*100</f>
        <v>21.371610845295056</v>
      </c>
    </row>
    <row r="14" spans="1:9" s="14" customFormat="1" ht="15.75">
      <c r="A14" s="17"/>
      <c r="B14" s="17"/>
      <c r="C14" s="23" t="s">
        <v>304</v>
      </c>
      <c r="D14" s="19"/>
      <c r="E14" s="19"/>
      <c r="F14" s="21">
        <v>0</v>
      </c>
      <c r="G14" s="21">
        <v>0</v>
      </c>
      <c r="H14" s="21">
        <v>0</v>
      </c>
      <c r="I14" s="118">
        <v>0</v>
      </c>
    </row>
    <row r="15" spans="1:9" s="14" customFormat="1" ht="15.75">
      <c r="A15" s="17"/>
      <c r="B15" s="17"/>
      <c r="C15" s="23" t="s">
        <v>286</v>
      </c>
      <c r="D15" s="19"/>
      <c r="E15" s="19"/>
      <c r="F15" s="21">
        <v>500</v>
      </c>
      <c r="G15" s="21">
        <v>500</v>
      </c>
      <c r="H15" s="21">
        <v>50</v>
      </c>
      <c r="I15" s="118">
        <f t="shared" si="0"/>
        <v>10</v>
      </c>
    </row>
    <row r="16" spans="1:9" s="14" customFormat="1" ht="15.75">
      <c r="A16" s="17"/>
      <c r="B16" s="17"/>
      <c r="C16" s="23" t="s">
        <v>25</v>
      </c>
      <c r="D16" s="19"/>
      <c r="E16" s="19"/>
      <c r="F16" s="21">
        <v>50</v>
      </c>
      <c r="G16" s="21">
        <v>50</v>
      </c>
      <c r="H16" s="21">
        <v>25</v>
      </c>
      <c r="I16" s="118">
        <f t="shared" si="0"/>
        <v>50</v>
      </c>
    </row>
    <row r="17" spans="1:9" s="14" customFormat="1" ht="15.75">
      <c r="A17" s="17"/>
      <c r="B17" s="17"/>
      <c r="C17" s="23" t="s">
        <v>393</v>
      </c>
      <c r="D17" s="19"/>
      <c r="E17" s="19"/>
      <c r="F17" s="21">
        <v>0</v>
      </c>
      <c r="G17" s="21">
        <v>157</v>
      </c>
      <c r="H17" s="21">
        <v>225</v>
      </c>
      <c r="I17" s="118"/>
    </row>
    <row r="18" spans="1:9" s="14" customFormat="1" ht="15.75">
      <c r="A18" s="17"/>
      <c r="B18" s="17"/>
      <c r="C18" s="23" t="s">
        <v>26</v>
      </c>
      <c r="D18" s="19"/>
      <c r="E18" s="19"/>
      <c r="F18" s="21">
        <v>1000</v>
      </c>
      <c r="G18" s="21">
        <v>1000</v>
      </c>
      <c r="H18" s="21">
        <v>0</v>
      </c>
      <c r="I18" s="118">
        <f t="shared" si="0"/>
        <v>0</v>
      </c>
    </row>
    <row r="19" spans="1:9" s="14" customFormat="1" ht="15.75">
      <c r="A19" s="17"/>
      <c r="B19" s="22"/>
      <c r="C19" s="154" t="s">
        <v>5</v>
      </c>
      <c r="D19" s="154"/>
      <c r="E19" s="154"/>
      <c r="F19" s="21">
        <v>0</v>
      </c>
      <c r="G19" s="21">
        <v>0</v>
      </c>
      <c r="H19" s="21">
        <v>0</v>
      </c>
      <c r="I19" s="118">
        <v>0</v>
      </c>
    </row>
    <row r="20" spans="1:9" s="14" customFormat="1" ht="15.75">
      <c r="A20" s="17"/>
      <c r="B20" s="22"/>
      <c r="C20" s="154" t="s">
        <v>305</v>
      </c>
      <c r="D20" s="154"/>
      <c r="E20" s="154"/>
      <c r="F20" s="21">
        <v>1700</v>
      </c>
      <c r="G20" s="21">
        <v>1700</v>
      </c>
      <c r="H20" s="21">
        <v>0</v>
      </c>
      <c r="I20" s="118">
        <f t="shared" si="0"/>
        <v>0</v>
      </c>
    </row>
    <row r="21" spans="1:9" s="14" customFormat="1" ht="15.75">
      <c r="A21" s="17"/>
      <c r="B21" s="22"/>
      <c r="C21" s="154" t="s">
        <v>164</v>
      </c>
      <c r="D21" s="154"/>
      <c r="E21" s="154"/>
      <c r="F21" s="21">
        <v>3075</v>
      </c>
      <c r="G21" s="21">
        <v>2629</v>
      </c>
      <c r="H21" s="21">
        <v>1635</v>
      </c>
      <c r="I21" s="118">
        <f t="shared" si="0"/>
        <v>62.19094712818563</v>
      </c>
    </row>
    <row r="22" spans="1:9" s="14" customFormat="1" ht="18.75" customHeight="1">
      <c r="A22" s="17"/>
      <c r="B22" s="22"/>
      <c r="C22" s="154" t="s">
        <v>249</v>
      </c>
      <c r="D22" s="154"/>
      <c r="E22" s="154"/>
      <c r="F22" s="21">
        <v>2500</v>
      </c>
      <c r="G22" s="21">
        <v>2500</v>
      </c>
      <c r="H22" s="21">
        <v>571</v>
      </c>
      <c r="I22" s="118">
        <f t="shared" si="0"/>
        <v>22.84</v>
      </c>
    </row>
    <row r="23" spans="1:9" s="14" customFormat="1" ht="24.75" customHeight="1">
      <c r="A23" s="17"/>
      <c r="B23" s="18" t="s">
        <v>27</v>
      </c>
      <c r="C23" s="18"/>
      <c r="D23" s="19"/>
      <c r="E23" s="19"/>
      <c r="F23" s="20">
        <f>SUM(F24,F29,F34,F35)</f>
        <v>9730</v>
      </c>
      <c r="G23" s="20">
        <f>SUM(G24,G29,G34,G35)</f>
        <v>9730</v>
      </c>
      <c r="H23" s="20">
        <f>SUM(H24,H29,H34,H35)</f>
        <v>6239</v>
      </c>
      <c r="I23" s="118">
        <f t="shared" si="0"/>
        <v>64.12127440904419</v>
      </c>
    </row>
    <row r="24" spans="1:9" s="14" customFormat="1" ht="15.75">
      <c r="A24" s="17"/>
      <c r="B24" s="23"/>
      <c r="C24" s="152" t="s">
        <v>28</v>
      </c>
      <c r="D24" s="152"/>
      <c r="E24" s="23"/>
      <c r="F24" s="25">
        <f>SUM(F25:F28)</f>
        <v>9200</v>
      </c>
      <c r="G24" s="25">
        <f>SUM(G25:G28)</f>
        <v>9200</v>
      </c>
      <c r="H24" s="25">
        <f>SUM(H25:H28)</f>
        <v>5982</v>
      </c>
      <c r="I24" s="118">
        <f t="shared" si="0"/>
        <v>65.02173913043478</v>
      </c>
    </row>
    <row r="25" spans="1:9" s="14" customFormat="1" ht="15" customHeight="1">
      <c r="A25" s="17"/>
      <c r="B25" s="23"/>
      <c r="C25" s="26" t="s">
        <v>29</v>
      </c>
      <c r="D25" s="27" t="s">
        <v>30</v>
      </c>
      <c r="E25" s="27"/>
      <c r="F25" s="21">
        <v>6000</v>
      </c>
      <c r="G25" s="21">
        <v>6000</v>
      </c>
      <c r="H25" s="21">
        <v>3941</v>
      </c>
      <c r="I25" s="118">
        <f t="shared" si="0"/>
        <v>65.68333333333334</v>
      </c>
    </row>
    <row r="26" spans="1:9" s="14" customFormat="1" ht="15" customHeight="1">
      <c r="A26" s="17"/>
      <c r="B26" s="23"/>
      <c r="C26" s="26"/>
      <c r="D26" s="26" t="s">
        <v>323</v>
      </c>
      <c r="E26" s="26"/>
      <c r="F26" s="21">
        <v>100</v>
      </c>
      <c r="G26" s="21">
        <v>100</v>
      </c>
      <c r="H26" s="21">
        <v>180</v>
      </c>
      <c r="I26" s="118">
        <f t="shared" si="0"/>
        <v>180</v>
      </c>
    </row>
    <row r="27" spans="1:9" s="14" customFormat="1" ht="15" customHeight="1">
      <c r="A27" s="17"/>
      <c r="B27" s="23"/>
      <c r="C27" s="26"/>
      <c r="D27" s="26" t="s">
        <v>187</v>
      </c>
      <c r="E27" s="26"/>
      <c r="F27" s="21">
        <v>3000</v>
      </c>
      <c r="G27" s="21">
        <v>3000</v>
      </c>
      <c r="H27" s="21">
        <v>1844</v>
      </c>
      <c r="I27" s="118">
        <f t="shared" si="0"/>
        <v>61.46666666666667</v>
      </c>
    </row>
    <row r="28" spans="1:9" s="14" customFormat="1" ht="15" customHeight="1">
      <c r="A28" s="17"/>
      <c r="B28" s="23"/>
      <c r="C28" s="26"/>
      <c r="D28" s="26" t="s">
        <v>333</v>
      </c>
      <c r="E28" s="26"/>
      <c r="F28" s="21">
        <v>100</v>
      </c>
      <c r="G28" s="21">
        <v>100</v>
      </c>
      <c r="H28" s="21">
        <v>17</v>
      </c>
      <c r="I28" s="118">
        <f t="shared" si="0"/>
        <v>17</v>
      </c>
    </row>
    <row r="29" spans="1:9" s="14" customFormat="1" ht="15.75">
      <c r="A29" s="17"/>
      <c r="B29" s="23"/>
      <c r="C29" s="23" t="s">
        <v>32</v>
      </c>
      <c r="D29" s="23"/>
      <c r="E29" s="23"/>
      <c r="F29" s="25">
        <f>SUM(F30:F31)</f>
        <v>500</v>
      </c>
      <c r="G29" s="25">
        <f>SUM(G30:G31)</f>
        <v>500</v>
      </c>
      <c r="H29" s="25">
        <f>SUM(H30:H31)</f>
        <v>255</v>
      </c>
      <c r="I29" s="118">
        <f t="shared" si="0"/>
        <v>51</v>
      </c>
    </row>
    <row r="30" spans="1:9" s="14" customFormat="1" ht="15" customHeight="1">
      <c r="A30" s="17"/>
      <c r="B30" s="22"/>
      <c r="C30" s="26" t="s">
        <v>29</v>
      </c>
      <c r="D30" s="26" t="s">
        <v>33</v>
      </c>
      <c r="E30" s="26"/>
      <c r="F30" s="21">
        <v>500</v>
      </c>
      <c r="G30" s="21">
        <v>500</v>
      </c>
      <c r="H30" s="21">
        <v>255</v>
      </c>
      <c r="I30" s="118">
        <f t="shared" si="0"/>
        <v>51</v>
      </c>
    </row>
    <row r="31" spans="1:9" s="14" customFormat="1" ht="15" customHeight="1">
      <c r="A31" s="17"/>
      <c r="B31" s="22"/>
      <c r="C31" s="23"/>
      <c r="D31" s="26" t="s">
        <v>34</v>
      </c>
      <c r="E31" s="26"/>
      <c r="F31" s="28">
        <v>0</v>
      </c>
      <c r="G31" s="28">
        <v>0</v>
      </c>
      <c r="H31" s="28">
        <v>0</v>
      </c>
      <c r="I31" s="118">
        <v>0</v>
      </c>
    </row>
    <row r="32" spans="1:9" s="14" customFormat="1" ht="15" customHeight="1">
      <c r="A32" s="17"/>
      <c r="B32" s="22"/>
      <c r="C32" s="29"/>
      <c r="D32" s="30"/>
      <c r="E32" s="29" t="s">
        <v>35</v>
      </c>
      <c r="F32" s="21">
        <v>0</v>
      </c>
      <c r="G32" s="21">
        <v>0</v>
      </c>
      <c r="H32" s="21">
        <v>0</v>
      </c>
      <c r="I32" s="118">
        <v>0</v>
      </c>
    </row>
    <row r="33" spans="1:9" s="14" customFormat="1" ht="15.75">
      <c r="A33" s="17"/>
      <c r="B33" s="22"/>
      <c r="C33" s="29"/>
      <c r="D33" s="30"/>
      <c r="E33" s="29" t="s">
        <v>36</v>
      </c>
      <c r="F33" s="21">
        <v>0</v>
      </c>
      <c r="G33" s="21">
        <v>0</v>
      </c>
      <c r="H33" s="21">
        <v>0</v>
      </c>
      <c r="I33" s="118">
        <v>0</v>
      </c>
    </row>
    <row r="34" spans="1:9" s="14" customFormat="1" ht="15.75">
      <c r="A34" s="17"/>
      <c r="B34" s="22"/>
      <c r="C34" s="71" t="s">
        <v>142</v>
      </c>
      <c r="D34" s="71"/>
      <c r="E34" s="23"/>
      <c r="F34" s="21">
        <v>30</v>
      </c>
      <c r="G34" s="21">
        <v>30</v>
      </c>
      <c r="H34" s="21">
        <v>2</v>
      </c>
      <c r="I34" s="118">
        <f t="shared" si="0"/>
        <v>6.666666666666667</v>
      </c>
    </row>
    <row r="35" spans="1:9" s="14" customFormat="1" ht="15.75">
      <c r="A35" s="17"/>
      <c r="B35" s="22"/>
      <c r="C35" s="155" t="s">
        <v>307</v>
      </c>
      <c r="D35" s="155"/>
      <c r="E35" s="155"/>
      <c r="F35" s="21">
        <v>0</v>
      </c>
      <c r="G35" s="21">
        <v>0</v>
      </c>
      <c r="H35" s="21">
        <v>0</v>
      </c>
      <c r="I35" s="118">
        <v>0</v>
      </c>
    </row>
    <row r="36" spans="1:9" s="14" customFormat="1" ht="24.75" customHeight="1">
      <c r="A36" s="17"/>
      <c r="B36" s="18" t="s">
        <v>3</v>
      </c>
      <c r="C36" s="18"/>
      <c r="D36" s="18"/>
      <c r="E36" s="18"/>
      <c r="F36" s="20">
        <f>SUM(F37+F38+F44+F45)</f>
        <v>8790</v>
      </c>
      <c r="G36" s="20">
        <f>SUM(G37+G38+G44+G45)</f>
        <v>9575</v>
      </c>
      <c r="H36" s="20">
        <f>SUM(H37+H38+H44+H45)</f>
        <v>4992</v>
      </c>
      <c r="I36" s="118">
        <f t="shared" si="0"/>
        <v>52.13577023498694</v>
      </c>
    </row>
    <row r="37" spans="1:9" s="14" customFormat="1" ht="15.75">
      <c r="A37" s="17"/>
      <c r="B37" s="23"/>
      <c r="C37" s="31" t="s">
        <v>287</v>
      </c>
      <c r="D37" s="31"/>
      <c r="E37" s="23"/>
      <c r="F37" s="25">
        <v>2084</v>
      </c>
      <c r="G37" s="25">
        <v>2336</v>
      </c>
      <c r="H37" s="25">
        <v>1026</v>
      </c>
      <c r="I37" s="118">
        <f t="shared" si="0"/>
        <v>43.92123287671233</v>
      </c>
    </row>
    <row r="38" spans="1:9" s="14" customFormat="1" ht="15.75">
      <c r="A38" s="17"/>
      <c r="B38" s="23"/>
      <c r="C38" s="31" t="s">
        <v>308</v>
      </c>
      <c r="D38" s="31"/>
      <c r="E38" s="23"/>
      <c r="F38" s="25">
        <f>SUM(F39:F43)</f>
        <v>3210</v>
      </c>
      <c r="G38" s="25">
        <f>SUM(G39:G43)</f>
        <v>3210</v>
      </c>
      <c r="H38" s="25">
        <f>SUM(H39:H43)</f>
        <v>1684</v>
      </c>
      <c r="I38" s="118">
        <f t="shared" si="0"/>
        <v>52.46105919003116</v>
      </c>
    </row>
    <row r="39" spans="1:9" s="34" customFormat="1" ht="15.75">
      <c r="A39" s="32"/>
      <c r="B39" s="26"/>
      <c r="C39" s="33"/>
      <c r="D39" s="33" t="s">
        <v>292</v>
      </c>
      <c r="E39" s="26"/>
      <c r="F39" s="27">
        <v>732</v>
      </c>
      <c r="G39" s="27">
        <v>732</v>
      </c>
      <c r="H39" s="27">
        <v>446</v>
      </c>
      <c r="I39" s="118">
        <f t="shared" si="0"/>
        <v>60.92896174863388</v>
      </c>
    </row>
    <row r="40" spans="1:9" s="34" customFormat="1" ht="15.75">
      <c r="A40" s="32"/>
      <c r="B40" s="26"/>
      <c r="C40" s="33"/>
      <c r="D40" s="33" t="s">
        <v>309</v>
      </c>
      <c r="E40" s="26"/>
      <c r="F40" s="27">
        <v>2591</v>
      </c>
      <c r="G40" s="27">
        <v>2591</v>
      </c>
      <c r="H40" s="27">
        <v>1295</v>
      </c>
      <c r="I40" s="118">
        <f t="shared" si="0"/>
        <v>49.98070243149363</v>
      </c>
    </row>
    <row r="41" spans="1:9" s="34" customFormat="1" ht="15.75">
      <c r="A41" s="32"/>
      <c r="B41" s="26"/>
      <c r="C41" s="33"/>
      <c r="D41" s="33" t="s">
        <v>334</v>
      </c>
      <c r="E41" s="26"/>
      <c r="F41" s="27">
        <v>144</v>
      </c>
      <c r="G41" s="27">
        <v>144</v>
      </c>
      <c r="H41" s="27">
        <v>72</v>
      </c>
      <c r="I41" s="118">
        <f t="shared" si="0"/>
        <v>50</v>
      </c>
    </row>
    <row r="42" spans="1:9" s="34" customFormat="1" ht="15.75">
      <c r="A42" s="32"/>
      <c r="B42" s="26"/>
      <c r="C42" s="33"/>
      <c r="D42" s="33" t="s">
        <v>296</v>
      </c>
      <c r="E42" s="26"/>
      <c r="F42" s="27">
        <v>441</v>
      </c>
      <c r="G42" s="27">
        <v>441</v>
      </c>
      <c r="H42" s="27">
        <v>220</v>
      </c>
      <c r="I42" s="118">
        <f t="shared" si="0"/>
        <v>49.88662131519274</v>
      </c>
    </row>
    <row r="43" spans="1:9" s="34" customFormat="1" ht="15.75">
      <c r="A43" s="32"/>
      <c r="B43" s="26"/>
      <c r="C43" s="33"/>
      <c r="D43" s="33" t="s">
        <v>298</v>
      </c>
      <c r="E43" s="26"/>
      <c r="F43" s="27">
        <v>-698</v>
      </c>
      <c r="G43" s="27">
        <v>-698</v>
      </c>
      <c r="H43" s="27">
        <v>-349</v>
      </c>
      <c r="I43" s="118">
        <f t="shared" si="0"/>
        <v>50</v>
      </c>
    </row>
    <row r="44" spans="1:9" s="14" customFormat="1" ht="15.75">
      <c r="A44" s="17"/>
      <c r="B44" s="23"/>
      <c r="C44" s="23" t="s">
        <v>299</v>
      </c>
      <c r="D44" s="23"/>
      <c r="E44" s="23"/>
      <c r="F44" s="21">
        <v>3000</v>
      </c>
      <c r="G44" s="21">
        <v>3000</v>
      </c>
      <c r="H44" s="21">
        <v>1500</v>
      </c>
      <c r="I44" s="118">
        <f t="shared" si="0"/>
        <v>50</v>
      </c>
    </row>
    <row r="45" spans="1:9" s="14" customFormat="1" ht="15.75">
      <c r="A45" s="17"/>
      <c r="B45" s="23"/>
      <c r="C45" s="23" t="s">
        <v>301</v>
      </c>
      <c r="D45" s="23"/>
      <c r="E45" s="23"/>
      <c r="F45" s="21">
        <f>SUM(F46:F51)</f>
        <v>496</v>
      </c>
      <c r="G45" s="21">
        <f>SUM(G46:G51)</f>
        <v>1029</v>
      </c>
      <c r="H45" s="21">
        <f>SUM(H46:H51)</f>
        <v>782</v>
      </c>
      <c r="I45" s="118">
        <f t="shared" si="0"/>
        <v>75.99611273080662</v>
      </c>
    </row>
    <row r="46" spans="1:9" s="14" customFormat="1" ht="15.75">
      <c r="A46" s="17"/>
      <c r="B46" s="23"/>
      <c r="D46" s="23" t="s">
        <v>310</v>
      </c>
      <c r="E46" s="23"/>
      <c r="F46" s="21">
        <v>323</v>
      </c>
      <c r="G46" s="21">
        <v>323</v>
      </c>
      <c r="H46" s="21">
        <v>162</v>
      </c>
      <c r="I46" s="118">
        <f t="shared" si="0"/>
        <v>50.15479876160991</v>
      </c>
    </row>
    <row r="47" spans="1:9" s="14" customFormat="1" ht="15.75">
      <c r="A47" s="17"/>
      <c r="B47" s="23"/>
      <c r="C47" s="23"/>
      <c r="D47" s="23" t="s">
        <v>325</v>
      </c>
      <c r="E47" s="23"/>
      <c r="F47" s="21">
        <v>173</v>
      </c>
      <c r="G47" s="21">
        <v>173</v>
      </c>
      <c r="H47" s="21">
        <v>87</v>
      </c>
      <c r="I47" s="118">
        <f t="shared" si="0"/>
        <v>50.28901734104046</v>
      </c>
    </row>
    <row r="48" spans="1:9" s="14" customFormat="1" ht="15.75">
      <c r="A48" s="17"/>
      <c r="B48" s="23"/>
      <c r="C48" s="23"/>
      <c r="D48" s="23" t="s">
        <v>396</v>
      </c>
      <c r="E48" s="23"/>
      <c r="F48" s="21">
        <v>0</v>
      </c>
      <c r="G48" s="21">
        <v>87</v>
      </c>
      <c r="H48" s="21">
        <v>87</v>
      </c>
      <c r="I48" s="118">
        <f t="shared" si="0"/>
        <v>100</v>
      </c>
    </row>
    <row r="49" spans="1:9" s="14" customFormat="1" ht="15.75">
      <c r="A49" s="17"/>
      <c r="B49" s="23"/>
      <c r="C49" s="23"/>
      <c r="D49" s="23" t="s">
        <v>397</v>
      </c>
      <c r="E49" s="23"/>
      <c r="F49" s="21">
        <v>0</v>
      </c>
      <c r="G49" s="21">
        <v>204</v>
      </c>
      <c r="H49" s="21">
        <v>204</v>
      </c>
      <c r="I49" s="118">
        <f t="shared" si="0"/>
        <v>100</v>
      </c>
    </row>
    <row r="50" spans="1:9" s="14" customFormat="1" ht="15.75">
      <c r="A50" s="17"/>
      <c r="B50" s="23"/>
      <c r="C50" s="23"/>
      <c r="D50" s="23" t="s">
        <v>403</v>
      </c>
      <c r="E50" s="23"/>
      <c r="F50" s="21">
        <v>0</v>
      </c>
      <c r="G50" s="21">
        <v>19</v>
      </c>
      <c r="H50" s="21">
        <v>19</v>
      </c>
      <c r="I50" s="118">
        <f t="shared" si="0"/>
        <v>100</v>
      </c>
    </row>
    <row r="51" spans="1:9" s="14" customFormat="1" ht="15.75">
      <c r="A51" s="17"/>
      <c r="B51" s="23"/>
      <c r="C51" s="23"/>
      <c r="D51" s="23" t="s">
        <v>405</v>
      </c>
      <c r="E51" s="23"/>
      <c r="F51" s="21">
        <v>0</v>
      </c>
      <c r="G51" s="21">
        <v>223</v>
      </c>
      <c r="H51" s="21">
        <v>223</v>
      </c>
      <c r="I51" s="118">
        <f t="shared" si="0"/>
        <v>100</v>
      </c>
    </row>
    <row r="52" spans="1:9" s="14" customFormat="1" ht="25.5" customHeight="1">
      <c r="A52" s="17"/>
      <c r="B52" s="18" t="s">
        <v>7</v>
      </c>
      <c r="C52" s="23"/>
      <c r="D52" s="23"/>
      <c r="E52" s="23"/>
      <c r="F52" s="35">
        <f>SUM(F53)</f>
        <v>300</v>
      </c>
      <c r="G52" s="35">
        <f>SUM(G53)</f>
        <v>300</v>
      </c>
      <c r="H52" s="35">
        <f>SUM(H53)</f>
        <v>0</v>
      </c>
      <c r="I52" s="118">
        <f t="shared" si="0"/>
        <v>0</v>
      </c>
    </row>
    <row r="53" spans="1:9" s="14" customFormat="1" ht="15.75">
      <c r="A53" s="17"/>
      <c r="B53" s="18"/>
      <c r="C53" s="23" t="s">
        <v>38</v>
      </c>
      <c r="D53" s="23"/>
      <c r="E53" s="23"/>
      <c r="F53" s="21">
        <v>300</v>
      </c>
      <c r="G53" s="21">
        <v>300</v>
      </c>
      <c r="H53" s="21">
        <v>0</v>
      </c>
      <c r="I53" s="118">
        <f t="shared" si="0"/>
        <v>0</v>
      </c>
    </row>
    <row r="54" spans="1:9" s="14" customFormat="1" ht="24.75" customHeight="1">
      <c r="A54" s="17"/>
      <c r="B54" s="36" t="s">
        <v>39</v>
      </c>
      <c r="C54" s="18"/>
      <c r="D54" s="18"/>
      <c r="E54" s="18"/>
      <c r="F54" s="37">
        <v>1071</v>
      </c>
      <c r="G54" s="37">
        <f>SUM(G55:G56)</f>
        <v>1071</v>
      </c>
      <c r="H54" s="37">
        <f>SUM(H55:H56)</f>
        <v>778</v>
      </c>
      <c r="I54" s="118">
        <f t="shared" si="0"/>
        <v>72.64239028944911</v>
      </c>
    </row>
    <row r="55" spans="1:9" s="14" customFormat="1" ht="24.75" customHeight="1">
      <c r="A55" s="17"/>
      <c r="B55" s="36"/>
      <c r="C55" s="153" t="s">
        <v>40</v>
      </c>
      <c r="D55" s="153"/>
      <c r="E55" s="153"/>
      <c r="F55" s="38">
        <v>790</v>
      </c>
      <c r="G55" s="38">
        <v>790</v>
      </c>
      <c r="H55" s="38">
        <v>778</v>
      </c>
      <c r="I55" s="118">
        <f t="shared" si="0"/>
        <v>98.48101265822785</v>
      </c>
    </row>
    <row r="56" spans="1:9" s="42" customFormat="1" ht="21.75" customHeight="1">
      <c r="A56" s="39"/>
      <c r="B56" s="40"/>
      <c r="C56" s="216" t="s">
        <v>306</v>
      </c>
      <c r="D56" s="216"/>
      <c r="E56" s="216"/>
      <c r="F56" s="41">
        <v>281</v>
      </c>
      <c r="G56" s="41">
        <v>281</v>
      </c>
      <c r="H56" s="41">
        <v>0</v>
      </c>
      <c r="I56" s="118">
        <f t="shared" si="0"/>
        <v>0</v>
      </c>
    </row>
    <row r="57" spans="1:9" s="14" customFormat="1" ht="24.75" customHeight="1">
      <c r="A57" s="17"/>
      <c r="B57" s="43" t="s">
        <v>41</v>
      </c>
      <c r="C57" s="44"/>
      <c r="D57" s="45"/>
      <c r="E57" s="45"/>
      <c r="F57" s="170">
        <f>SUM(F9,F23,F36,F52,F54)</f>
        <v>29216</v>
      </c>
      <c r="G57" s="170">
        <f>SUM(G9,G23,G36,G52,G54)</f>
        <v>29839</v>
      </c>
      <c r="H57" s="170">
        <f>SUM(H9,H23,H36,H52,H54)</f>
        <v>14649</v>
      </c>
      <c r="I57" s="171">
        <f t="shared" si="0"/>
        <v>49.09346827976809</v>
      </c>
    </row>
    <row r="58" spans="2:9" s="166" customFormat="1" ht="23.25" customHeight="1">
      <c r="B58" s="47" t="s">
        <v>406</v>
      </c>
      <c r="C58" s="47"/>
      <c r="D58" s="47"/>
      <c r="E58" s="47"/>
      <c r="F58" s="167">
        <v>0</v>
      </c>
      <c r="G58" s="167">
        <v>0</v>
      </c>
      <c r="H58" s="167">
        <v>87</v>
      </c>
      <c r="I58" s="118">
        <v>0</v>
      </c>
    </row>
    <row r="59" spans="2:9" s="166" customFormat="1" ht="18.75" customHeight="1">
      <c r="B59" s="47" t="s">
        <v>407</v>
      </c>
      <c r="C59" s="47"/>
      <c r="D59" s="47"/>
      <c r="E59" s="47"/>
      <c r="F59" s="169">
        <f>SUM(F57:F58)</f>
        <v>29216</v>
      </c>
      <c r="G59" s="169">
        <f>SUM(G57:G58)</f>
        <v>29839</v>
      </c>
      <c r="H59" s="169">
        <f>SUM(H57:H58)</f>
        <v>14736</v>
      </c>
      <c r="I59" s="118">
        <f t="shared" si="0"/>
        <v>49.38503301048963</v>
      </c>
    </row>
    <row r="60" spans="2:9" s="15" customFormat="1" ht="30" customHeight="1">
      <c r="B60" s="46"/>
      <c r="C60" s="46"/>
      <c r="D60" s="47"/>
      <c r="E60" s="47"/>
      <c r="F60" s="100"/>
      <c r="G60" s="100"/>
      <c r="H60" s="100"/>
      <c r="I60" s="100"/>
    </row>
    <row r="61" spans="2:9" s="15" customFormat="1" ht="45" customHeight="1">
      <c r="B61" s="46"/>
      <c r="C61" s="46"/>
      <c r="F61" s="100"/>
      <c r="G61" s="100"/>
      <c r="H61" s="100"/>
      <c r="I61" s="100"/>
    </row>
    <row r="62" spans="2:9" s="15" customFormat="1" ht="15.75">
      <c r="B62" s="46"/>
      <c r="C62" s="46"/>
      <c r="D62" s="46"/>
      <c r="E62" s="46"/>
      <c r="F62" s="100"/>
      <c r="G62" s="100"/>
      <c r="H62" s="100"/>
      <c r="I62" s="100"/>
    </row>
    <row r="63" spans="2:9" s="15" customFormat="1" ht="15.75">
      <c r="B63" s="46"/>
      <c r="C63" s="46"/>
      <c r="D63" s="46"/>
      <c r="E63" s="46"/>
      <c r="F63" s="100"/>
      <c r="G63" s="100"/>
      <c r="H63" s="100"/>
      <c r="I63" s="100"/>
    </row>
    <row r="64" spans="2:9" s="15" customFormat="1" ht="15.75">
      <c r="B64" s="46"/>
      <c r="C64" s="46"/>
      <c r="D64" s="46"/>
      <c r="E64" s="46"/>
      <c r="F64" s="100"/>
      <c r="G64" s="100"/>
      <c r="H64" s="100"/>
      <c r="I64" s="100"/>
    </row>
    <row r="65" spans="2:9" s="15" customFormat="1" ht="15.75">
      <c r="B65" s="46"/>
      <c r="C65" s="46"/>
      <c r="D65" s="46"/>
      <c r="E65" s="46"/>
      <c r="F65" s="100"/>
      <c r="G65" s="100"/>
      <c r="H65" s="100"/>
      <c r="I65" s="100"/>
    </row>
    <row r="66" spans="2:9" s="15" customFormat="1" ht="15.75">
      <c r="B66" s="46"/>
      <c r="C66" s="46"/>
      <c r="D66" s="46"/>
      <c r="E66" s="46"/>
      <c r="F66" s="100"/>
      <c r="G66" s="100"/>
      <c r="H66" s="100"/>
      <c r="I66" s="100"/>
    </row>
    <row r="67" spans="2:9" s="15" customFormat="1" ht="15.75">
      <c r="B67" s="46"/>
      <c r="C67" s="46"/>
      <c r="D67" s="46"/>
      <c r="E67" s="46"/>
      <c r="F67" s="100"/>
      <c r="G67" s="100"/>
      <c r="H67" s="100"/>
      <c r="I67" s="100"/>
    </row>
    <row r="68" spans="2:9" s="15" customFormat="1" ht="15.75">
      <c r="B68" s="46"/>
      <c r="C68" s="46"/>
      <c r="D68" s="46"/>
      <c r="E68" s="46"/>
      <c r="F68" s="100"/>
      <c r="G68" s="100"/>
      <c r="H68" s="100"/>
      <c r="I68" s="100"/>
    </row>
    <row r="69" spans="2:9" s="15" customFormat="1" ht="15.75">
      <c r="B69" s="46"/>
      <c r="C69" s="46"/>
      <c r="D69" s="46"/>
      <c r="E69" s="46"/>
      <c r="F69" s="100"/>
      <c r="G69" s="100"/>
      <c r="H69" s="100"/>
      <c r="I69" s="100"/>
    </row>
    <row r="70" spans="2:9" s="15" customFormat="1" ht="15.75">
      <c r="B70" s="46"/>
      <c r="C70" s="46"/>
      <c r="D70" s="46"/>
      <c r="E70" s="46"/>
      <c r="F70" s="100"/>
      <c r="G70" s="100"/>
      <c r="H70" s="100"/>
      <c r="I70" s="100"/>
    </row>
    <row r="71" spans="2:9" s="15" customFormat="1" ht="15.75">
      <c r="B71" s="46"/>
      <c r="C71" s="46"/>
      <c r="D71" s="46"/>
      <c r="E71" s="46"/>
      <c r="F71" s="100"/>
      <c r="G71" s="100"/>
      <c r="H71" s="100"/>
      <c r="I71" s="100"/>
    </row>
    <row r="72" spans="2:9" s="15" customFormat="1" ht="15.75">
      <c r="B72" s="46"/>
      <c r="C72" s="46"/>
      <c r="D72" s="46"/>
      <c r="E72" s="46"/>
      <c r="F72" s="100"/>
      <c r="G72" s="100"/>
      <c r="H72" s="100"/>
      <c r="I72" s="100"/>
    </row>
    <row r="73" spans="2:9" s="15" customFormat="1" ht="15.75">
      <c r="B73" s="46"/>
      <c r="C73" s="46"/>
      <c r="D73" s="46"/>
      <c r="E73" s="46"/>
      <c r="F73" s="100"/>
      <c r="G73" s="100"/>
      <c r="H73" s="100"/>
      <c r="I73" s="100"/>
    </row>
    <row r="74" spans="2:9" s="15" customFormat="1" ht="15.75">
      <c r="B74" s="46"/>
      <c r="C74" s="46"/>
      <c r="D74" s="46"/>
      <c r="E74" s="46"/>
      <c r="F74" s="100"/>
      <c r="G74" s="100"/>
      <c r="H74" s="100"/>
      <c r="I74" s="100"/>
    </row>
    <row r="75" spans="2:9" s="15" customFormat="1" ht="15.75">
      <c r="B75" s="46"/>
      <c r="C75" s="46"/>
      <c r="D75" s="46"/>
      <c r="E75" s="46"/>
      <c r="F75" s="100"/>
      <c r="G75" s="100"/>
      <c r="H75" s="100"/>
      <c r="I75" s="100"/>
    </row>
    <row r="76" spans="2:9" s="15" customFormat="1" ht="15.75">
      <c r="B76" s="46"/>
      <c r="C76" s="46"/>
      <c r="D76" s="46"/>
      <c r="E76" s="46"/>
      <c r="F76" s="100"/>
      <c r="G76" s="100"/>
      <c r="H76" s="100"/>
      <c r="I76" s="100"/>
    </row>
    <row r="77" spans="2:9" s="15" customFormat="1" ht="15.75">
      <c r="B77" s="46"/>
      <c r="C77" s="46"/>
      <c r="D77" s="46"/>
      <c r="E77" s="46"/>
      <c r="F77" s="100"/>
      <c r="G77" s="100"/>
      <c r="H77" s="100"/>
      <c r="I77" s="100"/>
    </row>
    <row r="78" spans="2:9" s="15" customFormat="1" ht="15.75">
      <c r="B78" s="46"/>
      <c r="C78" s="46"/>
      <c r="D78" s="46"/>
      <c r="E78" s="46"/>
      <c r="F78" s="100"/>
      <c r="G78" s="100"/>
      <c r="H78" s="100"/>
      <c r="I78" s="100"/>
    </row>
    <row r="79" spans="2:9" s="15" customFormat="1" ht="15.75">
      <c r="B79" s="46"/>
      <c r="C79" s="46"/>
      <c r="D79" s="46"/>
      <c r="E79" s="46"/>
      <c r="F79" s="100"/>
      <c r="G79" s="100"/>
      <c r="H79" s="100"/>
      <c r="I79" s="100"/>
    </row>
    <row r="80" spans="2:9" s="15" customFormat="1" ht="15.75">
      <c r="B80" s="46"/>
      <c r="C80" s="46"/>
      <c r="D80" s="46"/>
      <c r="E80" s="46"/>
      <c r="F80" s="100"/>
      <c r="G80" s="100"/>
      <c r="H80" s="100"/>
      <c r="I80" s="100"/>
    </row>
    <row r="81" spans="2:9" s="15" customFormat="1" ht="15.75">
      <c r="B81" s="46"/>
      <c r="C81" s="46"/>
      <c r="D81" s="46"/>
      <c r="E81" s="46"/>
      <c r="F81" s="100"/>
      <c r="G81" s="100"/>
      <c r="H81" s="100"/>
      <c r="I81" s="100"/>
    </row>
    <row r="82" spans="2:9" s="15" customFormat="1" ht="15.75">
      <c r="B82" s="46"/>
      <c r="C82" s="46"/>
      <c r="D82" s="46"/>
      <c r="E82" s="46"/>
      <c r="F82" s="100"/>
      <c r="G82" s="100"/>
      <c r="H82" s="100"/>
      <c r="I82" s="100"/>
    </row>
    <row r="83" spans="2:9" s="15" customFormat="1" ht="15.75">
      <c r="B83" s="46"/>
      <c r="C83" s="46"/>
      <c r="D83" s="46"/>
      <c r="E83" s="46"/>
      <c r="F83" s="100"/>
      <c r="G83" s="100"/>
      <c r="H83" s="100"/>
      <c r="I83" s="100"/>
    </row>
    <row r="84" spans="2:9" s="15" customFormat="1" ht="15.75">
      <c r="B84" s="46"/>
      <c r="C84" s="46"/>
      <c r="D84" s="46"/>
      <c r="E84" s="46"/>
      <c r="F84" s="100"/>
      <c r="G84" s="100"/>
      <c r="H84" s="100"/>
      <c r="I84" s="100"/>
    </row>
    <row r="85" spans="2:9" s="15" customFormat="1" ht="15.75">
      <c r="B85" s="46"/>
      <c r="C85" s="46"/>
      <c r="D85" s="46"/>
      <c r="E85" s="46"/>
      <c r="F85" s="100"/>
      <c r="G85" s="100"/>
      <c r="H85" s="100"/>
      <c r="I85" s="100"/>
    </row>
    <row r="86" spans="2:9" s="15" customFormat="1" ht="15.75">
      <c r="B86" s="46"/>
      <c r="C86" s="46"/>
      <c r="D86" s="46"/>
      <c r="E86" s="46"/>
      <c r="F86" s="100"/>
      <c r="G86" s="100"/>
      <c r="H86" s="100"/>
      <c r="I86" s="100"/>
    </row>
    <row r="87" spans="2:9" s="15" customFormat="1" ht="15.75">
      <c r="B87" s="46"/>
      <c r="C87" s="46"/>
      <c r="D87" s="46"/>
      <c r="E87" s="46"/>
      <c r="F87" s="100"/>
      <c r="G87" s="100"/>
      <c r="H87" s="100"/>
      <c r="I87" s="100"/>
    </row>
    <row r="88" spans="2:9" s="15" customFormat="1" ht="15.75">
      <c r="B88" s="46"/>
      <c r="C88" s="46"/>
      <c r="D88" s="46"/>
      <c r="E88" s="46"/>
      <c r="F88" s="100"/>
      <c r="G88" s="100"/>
      <c r="H88" s="100"/>
      <c r="I88" s="100"/>
    </row>
    <row r="89" spans="2:9" s="15" customFormat="1" ht="15.75">
      <c r="B89" s="46"/>
      <c r="C89" s="46"/>
      <c r="D89" s="46"/>
      <c r="E89" s="46"/>
      <c r="F89" s="100"/>
      <c r="G89" s="100"/>
      <c r="H89" s="100"/>
      <c r="I89" s="100"/>
    </row>
    <row r="90" spans="2:9" s="15" customFormat="1" ht="15.75">
      <c r="B90" s="46"/>
      <c r="C90" s="46"/>
      <c r="D90" s="46"/>
      <c r="E90" s="46"/>
      <c r="F90" s="100"/>
      <c r="G90" s="100"/>
      <c r="H90" s="100"/>
      <c r="I90" s="100"/>
    </row>
    <row r="91" spans="2:9" s="15" customFormat="1" ht="15.75">
      <c r="B91" s="46"/>
      <c r="C91" s="46"/>
      <c r="D91" s="46"/>
      <c r="E91" s="46"/>
      <c r="F91" s="100"/>
      <c r="G91" s="100"/>
      <c r="H91" s="100"/>
      <c r="I91" s="100"/>
    </row>
    <row r="92" spans="2:9" s="15" customFormat="1" ht="15.75">
      <c r="B92" s="46"/>
      <c r="C92" s="46"/>
      <c r="D92" s="46"/>
      <c r="E92" s="46"/>
      <c r="F92" s="100"/>
      <c r="G92" s="100"/>
      <c r="H92" s="100"/>
      <c r="I92" s="100"/>
    </row>
    <row r="93" spans="2:9" s="15" customFormat="1" ht="15.75">
      <c r="B93" s="46"/>
      <c r="C93" s="46"/>
      <c r="D93" s="46"/>
      <c r="E93" s="46"/>
      <c r="F93" s="100"/>
      <c r="G93" s="100"/>
      <c r="H93" s="100"/>
      <c r="I93" s="100"/>
    </row>
    <row r="94" spans="2:9" s="15" customFormat="1" ht="15.75">
      <c r="B94" s="46"/>
      <c r="C94" s="46"/>
      <c r="D94" s="46"/>
      <c r="E94" s="46"/>
      <c r="F94" s="100"/>
      <c r="G94" s="100"/>
      <c r="H94" s="100"/>
      <c r="I94" s="100"/>
    </row>
    <row r="95" spans="2:9" s="15" customFormat="1" ht="15.75">
      <c r="B95" s="46"/>
      <c r="C95" s="46"/>
      <c r="D95" s="46"/>
      <c r="E95" s="46"/>
      <c r="F95" s="100"/>
      <c r="G95" s="100"/>
      <c r="H95" s="100"/>
      <c r="I95" s="100"/>
    </row>
    <row r="96" spans="2:9" s="15" customFormat="1" ht="15.75">
      <c r="B96" s="46"/>
      <c r="C96" s="46"/>
      <c r="D96" s="46"/>
      <c r="E96" s="46"/>
      <c r="F96" s="100"/>
      <c r="G96" s="100"/>
      <c r="H96" s="100"/>
      <c r="I96" s="100"/>
    </row>
    <row r="97" spans="2:9" s="15" customFormat="1" ht="15.75">
      <c r="B97" s="46"/>
      <c r="C97" s="46"/>
      <c r="D97" s="46"/>
      <c r="E97" s="46"/>
      <c r="F97" s="100"/>
      <c r="G97" s="100"/>
      <c r="H97" s="100"/>
      <c r="I97" s="100"/>
    </row>
    <row r="98" spans="2:9" s="15" customFormat="1" ht="15.75">
      <c r="B98" s="46"/>
      <c r="C98" s="46"/>
      <c r="D98" s="46"/>
      <c r="E98" s="46"/>
      <c r="F98" s="100"/>
      <c r="G98" s="100"/>
      <c r="H98" s="100"/>
      <c r="I98" s="100"/>
    </row>
    <row r="99" spans="2:9" s="15" customFormat="1" ht="15.75">
      <c r="B99" s="46"/>
      <c r="C99" s="46"/>
      <c r="D99" s="46"/>
      <c r="E99" s="46"/>
      <c r="F99" s="100"/>
      <c r="G99" s="100"/>
      <c r="H99" s="100"/>
      <c r="I99" s="100"/>
    </row>
    <row r="100" spans="2:9" s="15" customFormat="1" ht="15.75">
      <c r="B100" s="46"/>
      <c r="C100" s="46"/>
      <c r="D100" s="46"/>
      <c r="E100" s="46"/>
      <c r="F100" s="100"/>
      <c r="G100" s="100"/>
      <c r="H100" s="100"/>
      <c r="I100" s="100"/>
    </row>
    <row r="101" spans="2:9" s="15" customFormat="1" ht="15.75">
      <c r="B101" s="46"/>
      <c r="C101" s="46"/>
      <c r="D101" s="46"/>
      <c r="E101" s="46"/>
      <c r="F101" s="100"/>
      <c r="G101" s="100"/>
      <c r="H101" s="100"/>
      <c r="I101" s="100"/>
    </row>
    <row r="102" spans="2:9" s="15" customFormat="1" ht="15.75">
      <c r="B102" s="46"/>
      <c r="C102" s="46"/>
      <c r="D102" s="46"/>
      <c r="E102" s="46"/>
      <c r="F102" s="100"/>
      <c r="G102" s="100"/>
      <c r="H102" s="100"/>
      <c r="I102" s="100"/>
    </row>
    <row r="103" spans="2:9" s="15" customFormat="1" ht="15.75">
      <c r="B103" s="46"/>
      <c r="C103" s="46"/>
      <c r="D103" s="46"/>
      <c r="E103" s="46"/>
      <c r="F103" s="100"/>
      <c r="G103" s="100"/>
      <c r="H103" s="100"/>
      <c r="I103" s="100"/>
    </row>
    <row r="104" spans="2:9" s="15" customFormat="1" ht="15.75">
      <c r="B104" s="46"/>
      <c r="C104" s="46"/>
      <c r="D104" s="46"/>
      <c r="E104" s="46"/>
      <c r="F104" s="100"/>
      <c r="G104" s="100"/>
      <c r="H104" s="100"/>
      <c r="I104" s="100"/>
    </row>
    <row r="105" spans="2:9" s="15" customFormat="1" ht="15.75">
      <c r="B105" s="46"/>
      <c r="C105" s="46"/>
      <c r="D105" s="46"/>
      <c r="E105" s="46"/>
      <c r="F105" s="100"/>
      <c r="G105" s="100"/>
      <c r="H105" s="100"/>
      <c r="I105" s="100"/>
    </row>
    <row r="106" spans="2:9" s="15" customFormat="1" ht="15.75">
      <c r="B106" s="46"/>
      <c r="C106" s="46"/>
      <c r="D106" s="46"/>
      <c r="E106" s="46"/>
      <c r="F106" s="100"/>
      <c r="G106" s="100"/>
      <c r="H106" s="100"/>
      <c r="I106" s="100"/>
    </row>
    <row r="107" spans="2:9" s="15" customFormat="1" ht="15.75">
      <c r="B107" s="46"/>
      <c r="C107" s="46"/>
      <c r="D107" s="46"/>
      <c r="E107" s="46"/>
      <c r="F107" s="100"/>
      <c r="G107" s="100"/>
      <c r="H107" s="100"/>
      <c r="I107" s="100"/>
    </row>
    <row r="108" spans="2:9" s="15" customFormat="1" ht="15.75">
      <c r="B108" s="46"/>
      <c r="C108" s="46"/>
      <c r="D108" s="46"/>
      <c r="E108" s="46"/>
      <c r="F108" s="100"/>
      <c r="G108" s="100"/>
      <c r="H108" s="100"/>
      <c r="I108" s="100"/>
    </row>
    <row r="109" spans="2:9" s="15" customFormat="1" ht="15.75">
      <c r="B109" s="46"/>
      <c r="C109" s="46"/>
      <c r="D109" s="46"/>
      <c r="E109" s="46"/>
      <c r="F109" s="100"/>
      <c r="G109" s="100"/>
      <c r="H109" s="100"/>
      <c r="I109" s="100"/>
    </row>
    <row r="110" spans="2:9" s="15" customFormat="1" ht="15.75">
      <c r="B110" s="46"/>
      <c r="C110" s="46"/>
      <c r="D110" s="46"/>
      <c r="E110" s="46"/>
      <c r="F110" s="100"/>
      <c r="G110" s="100"/>
      <c r="H110" s="100"/>
      <c r="I110" s="100"/>
    </row>
    <row r="111" spans="2:9" s="15" customFormat="1" ht="15.75">
      <c r="B111" s="46"/>
      <c r="C111" s="46"/>
      <c r="D111" s="46"/>
      <c r="E111" s="46"/>
      <c r="F111" s="100"/>
      <c r="G111" s="100"/>
      <c r="H111" s="100"/>
      <c r="I111" s="100"/>
    </row>
    <row r="112" spans="2:9" s="15" customFormat="1" ht="15.75">
      <c r="B112" s="46"/>
      <c r="C112" s="46"/>
      <c r="D112" s="46"/>
      <c r="E112" s="46"/>
      <c r="F112" s="100"/>
      <c r="G112" s="100"/>
      <c r="H112" s="100"/>
      <c r="I112" s="100"/>
    </row>
    <row r="113" spans="2:9" s="15" customFormat="1" ht="15.75">
      <c r="B113" s="46"/>
      <c r="C113" s="46"/>
      <c r="D113" s="46"/>
      <c r="E113" s="46"/>
      <c r="F113" s="100"/>
      <c r="G113" s="100"/>
      <c r="H113" s="100"/>
      <c r="I113" s="100"/>
    </row>
    <row r="114" spans="2:9" s="15" customFormat="1" ht="15.75">
      <c r="B114" s="46"/>
      <c r="C114" s="46"/>
      <c r="D114" s="46"/>
      <c r="E114" s="46"/>
      <c r="F114" s="100"/>
      <c r="G114" s="100"/>
      <c r="H114" s="100"/>
      <c r="I114" s="100"/>
    </row>
    <row r="115" spans="2:9" s="15" customFormat="1" ht="15.75">
      <c r="B115" s="46"/>
      <c r="C115" s="46"/>
      <c r="D115" s="46"/>
      <c r="E115" s="46"/>
      <c r="F115" s="100"/>
      <c r="G115" s="100"/>
      <c r="H115" s="100"/>
      <c r="I115" s="100"/>
    </row>
    <row r="116" spans="2:9" s="15" customFormat="1" ht="15.75">
      <c r="B116" s="46"/>
      <c r="C116" s="46"/>
      <c r="D116" s="46"/>
      <c r="E116" s="46"/>
      <c r="F116" s="100"/>
      <c r="G116" s="100"/>
      <c r="H116" s="100"/>
      <c r="I116" s="100"/>
    </row>
    <row r="117" spans="2:9" s="15" customFormat="1" ht="15.75">
      <c r="B117" s="46"/>
      <c r="C117" s="46"/>
      <c r="D117" s="46"/>
      <c r="E117" s="46"/>
      <c r="F117" s="100"/>
      <c r="G117" s="100"/>
      <c r="H117" s="100"/>
      <c r="I117" s="100"/>
    </row>
    <row r="118" spans="2:9" s="15" customFormat="1" ht="15.75">
      <c r="B118" s="46"/>
      <c r="C118" s="46"/>
      <c r="D118" s="46"/>
      <c r="E118" s="46"/>
      <c r="F118" s="100"/>
      <c r="G118" s="100"/>
      <c r="H118" s="100"/>
      <c r="I118" s="100"/>
    </row>
    <row r="119" spans="2:9" s="15" customFormat="1" ht="15.75">
      <c r="B119" s="46"/>
      <c r="C119" s="46"/>
      <c r="D119" s="46"/>
      <c r="E119" s="46"/>
      <c r="F119" s="100"/>
      <c r="G119" s="100"/>
      <c r="H119" s="100"/>
      <c r="I119" s="100"/>
    </row>
    <row r="120" spans="2:9" s="15" customFormat="1" ht="15.75">
      <c r="B120" s="46"/>
      <c r="C120" s="46"/>
      <c r="D120" s="46"/>
      <c r="E120" s="46"/>
      <c r="F120" s="100"/>
      <c r="G120" s="100"/>
      <c r="H120" s="100"/>
      <c r="I120" s="100"/>
    </row>
    <row r="121" spans="2:9" s="15" customFormat="1" ht="15.75">
      <c r="B121" s="46"/>
      <c r="C121" s="46"/>
      <c r="D121" s="46"/>
      <c r="E121" s="46"/>
      <c r="F121" s="100"/>
      <c r="G121" s="100"/>
      <c r="H121" s="100"/>
      <c r="I121" s="100"/>
    </row>
    <row r="122" spans="2:9" s="15" customFormat="1" ht="15.75">
      <c r="B122" s="46"/>
      <c r="C122" s="46"/>
      <c r="D122" s="46"/>
      <c r="E122" s="46"/>
      <c r="F122" s="100"/>
      <c r="G122" s="100"/>
      <c r="H122" s="100"/>
      <c r="I122" s="100"/>
    </row>
    <row r="123" spans="2:9" s="15" customFormat="1" ht="15.75">
      <c r="B123" s="46"/>
      <c r="C123" s="46"/>
      <c r="D123" s="46"/>
      <c r="E123" s="46"/>
      <c r="F123" s="100"/>
      <c r="G123" s="100"/>
      <c r="H123" s="100"/>
      <c r="I123" s="100"/>
    </row>
    <row r="124" spans="2:9" s="15" customFormat="1" ht="15.75">
      <c r="B124" s="46"/>
      <c r="C124" s="46"/>
      <c r="D124" s="46"/>
      <c r="E124" s="46"/>
      <c r="F124" s="100"/>
      <c r="G124" s="100"/>
      <c r="H124" s="100"/>
      <c r="I124" s="100"/>
    </row>
    <row r="125" spans="2:9" s="15" customFormat="1" ht="15.75">
      <c r="B125" s="46"/>
      <c r="C125" s="46"/>
      <c r="D125" s="46"/>
      <c r="E125" s="46"/>
      <c r="F125" s="100"/>
      <c r="G125" s="100"/>
      <c r="H125" s="100"/>
      <c r="I125" s="100"/>
    </row>
    <row r="126" spans="2:9" s="15" customFormat="1" ht="15.75">
      <c r="B126" s="46"/>
      <c r="C126" s="46"/>
      <c r="D126" s="46"/>
      <c r="E126" s="46"/>
      <c r="F126" s="100"/>
      <c r="G126" s="100"/>
      <c r="H126" s="100"/>
      <c r="I126" s="100"/>
    </row>
    <row r="127" spans="2:9" s="15" customFormat="1" ht="15.75">
      <c r="B127" s="46"/>
      <c r="C127" s="46"/>
      <c r="D127" s="46"/>
      <c r="E127" s="46"/>
      <c r="F127" s="100"/>
      <c r="G127" s="100"/>
      <c r="H127" s="100"/>
      <c r="I127" s="100"/>
    </row>
    <row r="128" spans="2:9" s="15" customFormat="1" ht="15.75">
      <c r="B128" s="46"/>
      <c r="C128" s="46"/>
      <c r="D128" s="46"/>
      <c r="E128" s="46"/>
      <c r="F128" s="100"/>
      <c r="G128" s="100"/>
      <c r="H128" s="100"/>
      <c r="I128" s="100"/>
    </row>
    <row r="129" spans="2:9" s="15" customFormat="1" ht="15.75">
      <c r="B129" s="46"/>
      <c r="C129" s="46"/>
      <c r="D129" s="46"/>
      <c r="E129" s="46"/>
      <c r="F129" s="100"/>
      <c r="G129" s="100"/>
      <c r="H129" s="100"/>
      <c r="I129" s="100"/>
    </row>
    <row r="130" spans="2:9" s="15" customFormat="1" ht="15.75">
      <c r="B130" s="46"/>
      <c r="C130" s="46"/>
      <c r="D130" s="46"/>
      <c r="E130" s="46"/>
      <c r="F130" s="100"/>
      <c r="G130" s="100"/>
      <c r="H130" s="100"/>
      <c r="I130" s="100"/>
    </row>
    <row r="131" spans="2:9" s="15" customFormat="1" ht="15.75">
      <c r="B131" s="46"/>
      <c r="C131" s="46"/>
      <c r="D131" s="46"/>
      <c r="E131" s="46"/>
      <c r="F131" s="100"/>
      <c r="G131" s="100"/>
      <c r="H131" s="100"/>
      <c r="I131" s="100"/>
    </row>
    <row r="132" spans="2:9" s="15" customFormat="1" ht="15.75">
      <c r="B132" s="46"/>
      <c r="C132" s="46"/>
      <c r="D132" s="46"/>
      <c r="E132" s="46"/>
      <c r="F132" s="100"/>
      <c r="G132" s="100"/>
      <c r="H132" s="100"/>
      <c r="I132" s="100"/>
    </row>
    <row r="133" spans="2:9" s="15" customFormat="1" ht="15.75">
      <c r="B133" s="46"/>
      <c r="C133" s="46"/>
      <c r="D133" s="46"/>
      <c r="E133" s="46"/>
      <c r="F133" s="100"/>
      <c r="G133" s="100"/>
      <c r="H133" s="100"/>
      <c r="I133" s="100"/>
    </row>
    <row r="134" spans="2:9" s="15" customFormat="1" ht="15.75">
      <c r="B134" s="46"/>
      <c r="C134" s="46"/>
      <c r="D134" s="46"/>
      <c r="E134" s="46"/>
      <c r="F134" s="100"/>
      <c r="G134" s="100"/>
      <c r="H134" s="100"/>
      <c r="I134" s="100"/>
    </row>
    <row r="135" spans="2:9" s="15" customFormat="1" ht="15.75">
      <c r="B135" s="46"/>
      <c r="C135" s="46"/>
      <c r="D135" s="46"/>
      <c r="E135" s="46"/>
      <c r="F135" s="100"/>
      <c r="G135" s="100"/>
      <c r="H135" s="100"/>
      <c r="I135" s="100"/>
    </row>
    <row r="136" spans="2:9" s="15" customFormat="1" ht="15.75">
      <c r="B136" s="46"/>
      <c r="C136" s="46"/>
      <c r="D136" s="46"/>
      <c r="E136" s="46"/>
      <c r="F136" s="100"/>
      <c r="G136" s="100"/>
      <c r="H136" s="100"/>
      <c r="I136" s="100"/>
    </row>
    <row r="137" spans="2:9" s="15" customFormat="1" ht="15.75">
      <c r="B137" s="46"/>
      <c r="C137" s="46"/>
      <c r="D137" s="46"/>
      <c r="E137" s="46"/>
      <c r="F137" s="100"/>
      <c r="G137" s="100"/>
      <c r="H137" s="100"/>
      <c r="I137" s="100"/>
    </row>
    <row r="138" spans="2:9" s="15" customFormat="1" ht="15.75">
      <c r="B138" s="46"/>
      <c r="C138" s="46"/>
      <c r="D138" s="46"/>
      <c r="E138" s="46"/>
      <c r="F138" s="100"/>
      <c r="G138" s="100"/>
      <c r="H138" s="100"/>
      <c r="I138" s="100"/>
    </row>
    <row r="139" spans="2:9" s="15" customFormat="1" ht="15.75">
      <c r="B139" s="46"/>
      <c r="C139" s="46"/>
      <c r="D139" s="46"/>
      <c r="E139" s="46"/>
      <c r="F139" s="100"/>
      <c r="G139" s="100"/>
      <c r="H139" s="100"/>
      <c r="I139" s="100"/>
    </row>
    <row r="140" spans="2:9" s="15" customFormat="1" ht="15.75">
      <c r="B140" s="46"/>
      <c r="C140" s="46"/>
      <c r="D140" s="46"/>
      <c r="E140" s="46"/>
      <c r="F140" s="100"/>
      <c r="G140" s="100"/>
      <c r="H140" s="100"/>
      <c r="I140" s="100"/>
    </row>
    <row r="141" spans="2:9" s="15" customFormat="1" ht="15.75">
      <c r="B141" s="46"/>
      <c r="C141" s="46"/>
      <c r="D141" s="46"/>
      <c r="E141" s="46"/>
      <c r="F141" s="100"/>
      <c r="G141" s="100"/>
      <c r="H141" s="100"/>
      <c r="I141" s="100"/>
    </row>
    <row r="142" spans="2:9" s="15" customFormat="1" ht="15.75">
      <c r="B142" s="46"/>
      <c r="C142" s="46"/>
      <c r="D142" s="46"/>
      <c r="E142" s="46"/>
      <c r="F142" s="100"/>
      <c r="G142" s="100"/>
      <c r="H142" s="100"/>
      <c r="I142" s="100"/>
    </row>
    <row r="143" spans="2:9" s="15" customFormat="1" ht="15.75">
      <c r="B143" s="46"/>
      <c r="C143" s="46"/>
      <c r="D143" s="46"/>
      <c r="E143" s="46"/>
      <c r="F143" s="100"/>
      <c r="G143" s="100"/>
      <c r="H143" s="100"/>
      <c r="I143" s="100"/>
    </row>
    <row r="144" spans="2:9" s="15" customFormat="1" ht="15.75">
      <c r="B144" s="46"/>
      <c r="C144" s="46"/>
      <c r="D144" s="46"/>
      <c r="E144" s="46"/>
      <c r="F144" s="100"/>
      <c r="G144" s="100"/>
      <c r="H144" s="100"/>
      <c r="I144" s="100"/>
    </row>
    <row r="145" spans="2:9" s="15" customFormat="1" ht="15.75">
      <c r="B145" s="46"/>
      <c r="C145" s="46"/>
      <c r="D145" s="46"/>
      <c r="E145" s="46"/>
      <c r="F145" s="100"/>
      <c r="G145" s="100"/>
      <c r="H145" s="100"/>
      <c r="I145" s="100"/>
    </row>
    <row r="146" spans="2:9" s="15" customFormat="1" ht="15.75">
      <c r="B146" s="46"/>
      <c r="C146" s="46"/>
      <c r="D146" s="46"/>
      <c r="E146" s="46"/>
      <c r="F146" s="100"/>
      <c r="G146" s="100"/>
      <c r="H146" s="100"/>
      <c r="I146" s="100"/>
    </row>
    <row r="147" spans="2:9" s="15" customFormat="1" ht="15.75">
      <c r="B147" s="46"/>
      <c r="C147" s="46"/>
      <c r="D147" s="46"/>
      <c r="E147" s="46"/>
      <c r="F147" s="100"/>
      <c r="G147" s="100"/>
      <c r="H147" s="100"/>
      <c r="I147" s="100"/>
    </row>
    <row r="148" spans="2:9" s="15" customFormat="1" ht="15.75">
      <c r="B148" s="46"/>
      <c r="C148" s="46"/>
      <c r="D148" s="46"/>
      <c r="E148" s="46"/>
      <c r="F148" s="100"/>
      <c r="G148" s="100"/>
      <c r="H148" s="100"/>
      <c r="I148" s="100"/>
    </row>
    <row r="149" spans="2:9" s="15" customFormat="1" ht="15.75">
      <c r="B149" s="46"/>
      <c r="C149" s="46"/>
      <c r="D149" s="46"/>
      <c r="E149" s="46"/>
      <c r="F149" s="100"/>
      <c r="G149" s="100"/>
      <c r="H149" s="100"/>
      <c r="I149" s="100"/>
    </row>
    <row r="150" spans="2:9" s="15" customFormat="1" ht="15.75">
      <c r="B150" s="46"/>
      <c r="C150" s="46"/>
      <c r="D150" s="46"/>
      <c r="E150" s="46"/>
      <c r="F150" s="100"/>
      <c r="G150" s="100"/>
      <c r="H150" s="100"/>
      <c r="I150" s="100"/>
    </row>
    <row r="151" spans="2:9" s="15" customFormat="1" ht="15.75">
      <c r="B151" s="46"/>
      <c r="C151" s="46"/>
      <c r="D151" s="46"/>
      <c r="E151" s="46"/>
      <c r="F151" s="100"/>
      <c r="G151" s="100"/>
      <c r="H151" s="100"/>
      <c r="I151" s="100"/>
    </row>
    <row r="152" spans="2:9" s="15" customFormat="1" ht="15.75">
      <c r="B152" s="46"/>
      <c r="C152" s="46"/>
      <c r="D152" s="46"/>
      <c r="E152" s="46"/>
      <c r="F152" s="100"/>
      <c r="G152" s="100"/>
      <c r="H152" s="100"/>
      <c r="I152" s="100"/>
    </row>
    <row r="153" spans="2:9" s="15" customFormat="1" ht="15.75">
      <c r="B153" s="46"/>
      <c r="C153" s="46"/>
      <c r="D153" s="46"/>
      <c r="E153" s="46"/>
      <c r="F153" s="100"/>
      <c r="G153" s="100"/>
      <c r="H153" s="100"/>
      <c r="I153" s="100"/>
    </row>
    <row r="154" spans="2:9" s="15" customFormat="1" ht="15.75">
      <c r="B154" s="46"/>
      <c r="C154" s="46"/>
      <c r="D154" s="46"/>
      <c r="E154" s="46"/>
      <c r="F154" s="100"/>
      <c r="G154" s="100"/>
      <c r="H154" s="100"/>
      <c r="I154" s="100"/>
    </row>
    <row r="155" spans="2:9" s="15" customFormat="1" ht="15.75">
      <c r="B155" s="46"/>
      <c r="C155" s="46"/>
      <c r="D155" s="46"/>
      <c r="E155" s="46"/>
      <c r="F155" s="100"/>
      <c r="G155" s="100"/>
      <c r="H155" s="100"/>
      <c r="I155" s="100"/>
    </row>
    <row r="156" spans="2:9" s="15" customFormat="1" ht="15.75">
      <c r="B156" s="46"/>
      <c r="C156" s="46"/>
      <c r="D156" s="46"/>
      <c r="E156" s="46"/>
      <c r="F156" s="100"/>
      <c r="G156" s="100"/>
      <c r="H156" s="100"/>
      <c r="I156" s="100"/>
    </row>
    <row r="157" spans="2:9" s="15" customFormat="1" ht="15.75">
      <c r="B157" s="46"/>
      <c r="C157" s="46"/>
      <c r="D157" s="46"/>
      <c r="E157" s="46"/>
      <c r="F157" s="100"/>
      <c r="G157" s="100"/>
      <c r="H157" s="100"/>
      <c r="I157" s="100"/>
    </row>
    <row r="158" spans="2:9" s="15" customFormat="1" ht="15.75">
      <c r="B158" s="46"/>
      <c r="C158" s="46"/>
      <c r="D158" s="46"/>
      <c r="E158" s="46"/>
      <c r="F158" s="100"/>
      <c r="G158" s="100"/>
      <c r="H158" s="100"/>
      <c r="I158" s="100"/>
    </row>
    <row r="159" spans="2:9" s="15" customFormat="1" ht="15.75">
      <c r="B159" s="46"/>
      <c r="C159" s="46"/>
      <c r="D159" s="46"/>
      <c r="E159" s="46"/>
      <c r="F159" s="100"/>
      <c r="G159" s="100"/>
      <c r="H159" s="100"/>
      <c r="I159" s="100"/>
    </row>
    <row r="160" spans="2:9" s="15" customFormat="1" ht="15.75">
      <c r="B160" s="46"/>
      <c r="C160" s="46"/>
      <c r="D160" s="46"/>
      <c r="E160" s="46"/>
      <c r="F160" s="100"/>
      <c r="G160" s="100"/>
      <c r="H160" s="100"/>
      <c r="I160" s="100"/>
    </row>
    <row r="161" spans="2:9" s="15" customFormat="1" ht="15.75">
      <c r="B161" s="46"/>
      <c r="C161" s="46"/>
      <c r="D161" s="46"/>
      <c r="E161" s="46"/>
      <c r="F161" s="100"/>
      <c r="G161" s="100"/>
      <c r="H161" s="100"/>
      <c r="I161" s="100"/>
    </row>
    <row r="162" spans="2:9" s="15" customFormat="1" ht="15.75">
      <c r="B162" s="46"/>
      <c r="C162" s="46"/>
      <c r="D162" s="46"/>
      <c r="E162" s="46"/>
      <c r="F162" s="100"/>
      <c r="G162" s="100"/>
      <c r="H162" s="100"/>
      <c r="I162" s="100"/>
    </row>
    <row r="163" spans="2:9" s="15" customFormat="1" ht="15.75">
      <c r="B163" s="46"/>
      <c r="C163" s="46"/>
      <c r="D163" s="46"/>
      <c r="E163" s="46"/>
      <c r="F163" s="100"/>
      <c r="G163" s="100"/>
      <c r="H163" s="100"/>
      <c r="I163" s="100"/>
    </row>
    <row r="164" spans="2:9" s="15" customFormat="1" ht="15.75">
      <c r="B164" s="46"/>
      <c r="C164" s="46"/>
      <c r="D164" s="46"/>
      <c r="E164" s="46"/>
      <c r="F164" s="100"/>
      <c r="G164" s="100"/>
      <c r="H164" s="100"/>
      <c r="I164" s="100"/>
    </row>
    <row r="165" spans="2:9" s="15" customFormat="1" ht="15.75">
      <c r="B165" s="46"/>
      <c r="C165" s="46"/>
      <c r="D165" s="46"/>
      <c r="E165" s="46"/>
      <c r="F165" s="100"/>
      <c r="G165" s="100"/>
      <c r="H165" s="100"/>
      <c r="I165" s="100"/>
    </row>
    <row r="166" spans="2:9" s="15" customFormat="1" ht="15.75">
      <c r="B166" s="46"/>
      <c r="C166" s="46"/>
      <c r="D166" s="46"/>
      <c r="E166" s="46"/>
      <c r="F166" s="100"/>
      <c r="G166" s="100"/>
      <c r="H166" s="100"/>
      <c r="I166" s="100"/>
    </row>
    <row r="167" spans="2:9" s="15" customFormat="1" ht="15.75">
      <c r="B167" s="46"/>
      <c r="C167" s="46"/>
      <c r="D167" s="46"/>
      <c r="E167" s="46"/>
      <c r="F167" s="100"/>
      <c r="G167" s="100"/>
      <c r="H167" s="100"/>
      <c r="I167" s="100"/>
    </row>
    <row r="168" spans="2:9" s="15" customFormat="1" ht="15.75">
      <c r="B168" s="46"/>
      <c r="C168" s="46"/>
      <c r="D168" s="46"/>
      <c r="E168" s="46"/>
      <c r="F168" s="100"/>
      <c r="G168" s="100"/>
      <c r="H168" s="100"/>
      <c r="I168" s="100"/>
    </row>
    <row r="169" spans="2:9" s="15" customFormat="1" ht="15.75">
      <c r="B169" s="46"/>
      <c r="C169" s="46"/>
      <c r="D169" s="46"/>
      <c r="E169" s="46"/>
      <c r="F169" s="100"/>
      <c r="G169" s="100"/>
      <c r="H169" s="100"/>
      <c r="I169" s="100"/>
    </row>
    <row r="170" spans="2:9" s="15" customFormat="1" ht="15.75">
      <c r="B170" s="46"/>
      <c r="C170" s="46"/>
      <c r="D170" s="46"/>
      <c r="E170" s="46"/>
      <c r="F170" s="100"/>
      <c r="G170" s="100"/>
      <c r="H170" s="100"/>
      <c r="I170" s="100"/>
    </row>
    <row r="171" spans="2:9" s="15" customFormat="1" ht="15.75">
      <c r="B171" s="46"/>
      <c r="C171" s="46"/>
      <c r="D171" s="46"/>
      <c r="E171" s="46"/>
      <c r="F171" s="100"/>
      <c r="G171" s="100"/>
      <c r="H171" s="100"/>
      <c r="I171" s="100"/>
    </row>
    <row r="172" spans="2:9" s="15" customFormat="1" ht="15.75">
      <c r="B172" s="46"/>
      <c r="C172" s="46"/>
      <c r="D172" s="46"/>
      <c r="E172" s="46"/>
      <c r="F172" s="100"/>
      <c r="G172" s="100"/>
      <c r="H172" s="100"/>
      <c r="I172" s="100"/>
    </row>
    <row r="173" spans="2:9" s="15" customFormat="1" ht="15.75">
      <c r="B173" s="46"/>
      <c r="C173" s="46"/>
      <c r="D173" s="46"/>
      <c r="E173" s="46"/>
      <c r="F173" s="100"/>
      <c r="G173" s="100"/>
      <c r="H173" s="100"/>
      <c r="I173" s="100"/>
    </row>
    <row r="174" spans="2:9" s="15" customFormat="1" ht="15.75">
      <c r="B174" s="46"/>
      <c r="C174" s="46"/>
      <c r="D174" s="46"/>
      <c r="E174" s="46"/>
      <c r="F174" s="100"/>
      <c r="G174" s="100"/>
      <c r="H174" s="100"/>
      <c r="I174" s="100"/>
    </row>
    <row r="175" spans="2:9" s="15" customFormat="1" ht="15.75">
      <c r="B175" s="46"/>
      <c r="C175" s="46"/>
      <c r="D175" s="46"/>
      <c r="E175" s="46"/>
      <c r="F175" s="100"/>
      <c r="G175" s="100"/>
      <c r="H175" s="100"/>
      <c r="I175" s="100"/>
    </row>
    <row r="176" spans="2:9" s="15" customFormat="1" ht="15.75">
      <c r="B176" s="46"/>
      <c r="C176" s="46"/>
      <c r="D176" s="46"/>
      <c r="E176" s="46"/>
      <c r="F176" s="100"/>
      <c r="G176" s="100"/>
      <c r="H176" s="100"/>
      <c r="I176" s="100"/>
    </row>
    <row r="177" spans="2:9" s="15" customFormat="1" ht="15.75">
      <c r="B177" s="46"/>
      <c r="C177" s="46"/>
      <c r="D177" s="46"/>
      <c r="E177" s="46"/>
      <c r="F177" s="100"/>
      <c r="G177" s="100"/>
      <c r="H177" s="100"/>
      <c r="I177" s="100"/>
    </row>
    <row r="178" spans="2:9" s="15" customFormat="1" ht="15.75">
      <c r="B178" s="46"/>
      <c r="C178" s="46"/>
      <c r="D178" s="46"/>
      <c r="E178" s="46"/>
      <c r="F178" s="100"/>
      <c r="G178" s="100"/>
      <c r="H178" s="100"/>
      <c r="I178" s="100"/>
    </row>
    <row r="179" spans="2:9" s="15" customFormat="1" ht="15.75">
      <c r="B179" s="46"/>
      <c r="C179" s="46"/>
      <c r="D179" s="46"/>
      <c r="E179" s="46"/>
      <c r="F179" s="100"/>
      <c r="G179" s="100"/>
      <c r="H179" s="100"/>
      <c r="I179" s="100"/>
    </row>
    <row r="180" spans="2:9" s="15" customFormat="1" ht="15.75">
      <c r="B180" s="46"/>
      <c r="C180" s="46"/>
      <c r="D180" s="46"/>
      <c r="E180" s="46"/>
      <c r="F180" s="100"/>
      <c r="G180" s="100"/>
      <c r="H180" s="100"/>
      <c r="I180" s="100"/>
    </row>
    <row r="181" spans="2:9" s="15" customFormat="1" ht="15.75">
      <c r="B181" s="46"/>
      <c r="C181" s="46"/>
      <c r="D181" s="46"/>
      <c r="E181" s="46"/>
      <c r="F181" s="100"/>
      <c r="G181" s="100"/>
      <c r="H181" s="100"/>
      <c r="I181" s="100"/>
    </row>
    <row r="182" spans="2:9" s="15" customFormat="1" ht="15.75">
      <c r="B182" s="46"/>
      <c r="C182" s="46"/>
      <c r="D182" s="46"/>
      <c r="E182" s="46"/>
      <c r="F182" s="100"/>
      <c r="G182" s="100"/>
      <c r="H182" s="100"/>
      <c r="I182" s="100"/>
    </row>
    <row r="183" spans="2:9" s="15" customFormat="1" ht="15.75">
      <c r="B183" s="46"/>
      <c r="C183" s="46"/>
      <c r="D183" s="46"/>
      <c r="E183" s="46"/>
      <c r="F183" s="100"/>
      <c r="G183" s="100"/>
      <c r="H183" s="100"/>
      <c r="I183" s="100"/>
    </row>
    <row r="184" spans="2:9" s="15" customFormat="1" ht="15.75">
      <c r="B184" s="46"/>
      <c r="C184" s="46"/>
      <c r="D184" s="46"/>
      <c r="E184" s="46"/>
      <c r="F184" s="100"/>
      <c r="G184" s="100"/>
      <c r="H184" s="100"/>
      <c r="I184" s="100"/>
    </row>
  </sheetData>
  <sheetProtection selectLockedCells="1" selectUnlockedCells="1"/>
  <mergeCells count="17">
    <mergeCell ref="C56:E56"/>
    <mergeCell ref="A8:D8"/>
    <mergeCell ref="C24:D24"/>
    <mergeCell ref="C55:E55"/>
    <mergeCell ref="C19:E19"/>
    <mergeCell ref="C35:E35"/>
    <mergeCell ref="C20:E20"/>
    <mergeCell ref="C21:E21"/>
    <mergeCell ref="C22:E22"/>
    <mergeCell ref="H6:H7"/>
    <mergeCell ref="I6:I7"/>
    <mergeCell ref="A1:F1"/>
    <mergeCell ref="A6:E7"/>
    <mergeCell ref="A2:F2"/>
    <mergeCell ref="A3:F3"/>
    <mergeCell ref="A4:F4"/>
    <mergeCell ref="F6:G6"/>
  </mergeCells>
  <printOptions headings="1" horizontalCentered="1"/>
  <pageMargins left="0.1701388888888889" right="0.39375" top="0.27569444444444446" bottom="0.5118055555555555" header="0.5118055555555555" footer="0.5118055555555555"/>
  <pageSetup horizontalDpi="300" verticalDpi="300" orientation="portrait" paperSize="9" scale="69" r:id="rId1"/>
  <headerFooter alignWithMargins="0">
    <oddFooter>&amp;C&amp;P. oldal, összesen: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view="pageBreakPreview" zoomScale="60" workbookViewId="0" topLeftCell="A34">
      <selection activeCell="A3" sqref="A3:IV3"/>
    </sheetView>
  </sheetViews>
  <sheetFormatPr defaultColWidth="9.140625" defaultRowHeight="12.75"/>
  <cols>
    <col min="1" max="1" width="6.57421875" style="0" customWidth="1"/>
    <col min="9" max="9" width="8.00390625" style="98" customWidth="1"/>
    <col min="10" max="10" width="11.57421875" style="98" bestFit="1" customWidth="1"/>
    <col min="11" max="11" width="16.421875" style="98" customWidth="1"/>
    <col min="12" max="12" width="13.421875" style="0" customWidth="1"/>
  </cols>
  <sheetData>
    <row r="1" spans="9:12" ht="33.75" customHeight="1">
      <c r="I1" s="206" t="s">
        <v>377</v>
      </c>
      <c r="J1" s="215"/>
      <c r="K1" s="196" t="s">
        <v>378</v>
      </c>
      <c r="L1" s="198" t="s">
        <v>379</v>
      </c>
    </row>
    <row r="2" spans="9:12" ht="21" customHeight="1">
      <c r="I2" s="110" t="s">
        <v>380</v>
      </c>
      <c r="J2" s="110" t="s">
        <v>381</v>
      </c>
      <c r="K2" s="197"/>
      <c r="L2" s="199"/>
    </row>
    <row r="3" spans="1:11" s="87" customFormat="1" ht="12.75">
      <c r="A3" s="87" t="s">
        <v>165</v>
      </c>
      <c r="B3" s="87" t="s">
        <v>166</v>
      </c>
      <c r="I3" s="91"/>
      <c r="J3" s="91"/>
      <c r="K3" s="91"/>
    </row>
    <row r="4" spans="2:9" ht="12.75">
      <c r="B4" s="48"/>
      <c r="C4" s="48"/>
      <c r="D4" s="48"/>
      <c r="E4" s="48"/>
      <c r="F4" s="48"/>
      <c r="G4" s="48"/>
      <c r="H4" s="48"/>
      <c r="I4" s="92"/>
    </row>
    <row r="5" spans="1:11" s="87" customFormat="1" ht="12.75">
      <c r="A5" s="86" t="s">
        <v>167</v>
      </c>
      <c r="B5" s="87" t="s">
        <v>373</v>
      </c>
      <c r="I5" s="91"/>
      <c r="J5" s="91"/>
      <c r="K5" s="91"/>
    </row>
    <row r="6" spans="1:12" ht="12.75">
      <c r="A6" s="84" t="s">
        <v>168</v>
      </c>
      <c r="B6" t="s">
        <v>375</v>
      </c>
      <c r="C6" s="48"/>
      <c r="D6" s="48"/>
      <c r="E6" s="48"/>
      <c r="F6" s="48"/>
      <c r="G6" s="48"/>
      <c r="H6" s="48"/>
      <c r="I6" s="93">
        <v>0</v>
      </c>
      <c r="J6" s="98">
        <v>18</v>
      </c>
      <c r="K6" s="98">
        <v>39</v>
      </c>
      <c r="L6" s="117">
        <f>K6/J6*100</f>
        <v>216.66666666666666</v>
      </c>
    </row>
    <row r="7" spans="1:12" s="112" customFormat="1" ht="12.75">
      <c r="A7" s="111" t="s">
        <v>169</v>
      </c>
      <c r="B7" s="70" t="s">
        <v>376</v>
      </c>
      <c r="C7" s="70"/>
      <c r="D7" s="70"/>
      <c r="E7" s="70"/>
      <c r="F7" s="70"/>
      <c r="G7" s="70"/>
      <c r="H7" s="70"/>
      <c r="I7" s="93">
        <v>0</v>
      </c>
      <c r="J7" s="116">
        <v>25</v>
      </c>
      <c r="K7" s="116">
        <v>25</v>
      </c>
      <c r="L7" s="117">
        <f aca="true" t="shared" si="0" ref="L7:L69">K7/J7*100</f>
        <v>100</v>
      </c>
    </row>
    <row r="8" spans="1:12" ht="12.75">
      <c r="A8" s="84" t="s">
        <v>374</v>
      </c>
      <c r="B8" s="85" t="s">
        <v>170</v>
      </c>
      <c r="C8" s="85"/>
      <c r="D8" s="85"/>
      <c r="E8" s="85"/>
      <c r="F8" s="85"/>
      <c r="G8" s="84"/>
      <c r="H8" s="85"/>
      <c r="I8" s="90">
        <f>SUM(I6:I7)</f>
        <v>0</v>
      </c>
      <c r="J8" s="90">
        <f>SUM(J6:J7)</f>
        <v>43</v>
      </c>
      <c r="K8" s="90">
        <f>SUM(K6:K7)</f>
        <v>64</v>
      </c>
      <c r="L8" s="117">
        <f t="shared" si="0"/>
        <v>148.8372093023256</v>
      </c>
    </row>
    <row r="9" spans="1:12" ht="12.75">
      <c r="A9" s="84"/>
      <c r="B9" s="48"/>
      <c r="C9" s="48"/>
      <c r="D9" s="48"/>
      <c r="E9" s="48"/>
      <c r="F9" s="48"/>
      <c r="G9" s="48"/>
      <c r="H9" s="48"/>
      <c r="I9" s="90"/>
      <c r="L9" s="117"/>
    </row>
    <row r="10" spans="1:12" s="87" customFormat="1" ht="12.75">
      <c r="A10" s="86" t="s">
        <v>171</v>
      </c>
      <c r="B10" s="87" t="s">
        <v>382</v>
      </c>
      <c r="I10" s="91"/>
      <c r="J10" s="91"/>
      <c r="K10" s="91"/>
      <c r="L10" s="117"/>
    </row>
    <row r="11" spans="1:12" ht="12.75">
      <c r="A11" s="84" t="s">
        <v>172</v>
      </c>
      <c r="B11" s="48" t="s">
        <v>383</v>
      </c>
      <c r="C11" s="48"/>
      <c r="D11" s="48"/>
      <c r="E11" s="48"/>
      <c r="F11" s="48"/>
      <c r="G11" s="48"/>
      <c r="H11" s="48"/>
      <c r="I11" s="93">
        <v>0</v>
      </c>
      <c r="J11" s="98">
        <v>0</v>
      </c>
      <c r="K11" s="98">
        <v>0</v>
      </c>
      <c r="L11" s="117">
        <v>0</v>
      </c>
    </row>
    <row r="12" spans="1:12" ht="12.75">
      <c r="A12" s="84" t="s">
        <v>173</v>
      </c>
      <c r="B12" s="48" t="s">
        <v>170</v>
      </c>
      <c r="C12" s="48"/>
      <c r="D12" s="48"/>
      <c r="E12" s="48"/>
      <c r="F12" s="48"/>
      <c r="G12" s="48"/>
      <c r="H12" s="48"/>
      <c r="I12" s="90">
        <v>0</v>
      </c>
      <c r="J12" s="98">
        <v>0</v>
      </c>
      <c r="K12" s="98">
        <v>0</v>
      </c>
      <c r="L12" s="117">
        <v>0</v>
      </c>
    </row>
    <row r="13" spans="1:12" ht="12.75">
      <c r="A13" s="84"/>
      <c r="B13" s="48"/>
      <c r="C13" s="48"/>
      <c r="D13" s="48"/>
      <c r="E13" s="48"/>
      <c r="F13" s="48"/>
      <c r="G13" s="48"/>
      <c r="H13" s="48"/>
      <c r="I13" s="90"/>
      <c r="L13" s="117"/>
    </row>
    <row r="14" spans="1:12" s="87" customFormat="1" ht="12.75">
      <c r="A14" s="86" t="s">
        <v>174</v>
      </c>
      <c r="B14" s="87" t="s">
        <v>284</v>
      </c>
      <c r="I14" s="91"/>
      <c r="J14" s="91"/>
      <c r="K14" s="91"/>
      <c r="L14" s="117"/>
    </row>
    <row r="15" spans="1:12" ht="12.75">
      <c r="A15" s="84" t="s">
        <v>175</v>
      </c>
      <c r="B15" s="48" t="s">
        <v>176</v>
      </c>
      <c r="C15" s="48"/>
      <c r="D15" s="48"/>
      <c r="E15" s="48"/>
      <c r="F15" s="48"/>
      <c r="G15" s="48"/>
      <c r="H15" s="48"/>
      <c r="I15" s="90">
        <v>0</v>
      </c>
      <c r="J15" s="90">
        <v>0</v>
      </c>
      <c r="K15" s="90">
        <v>0</v>
      </c>
      <c r="L15" s="117">
        <v>0</v>
      </c>
    </row>
    <row r="16" spans="1:12" ht="12.75">
      <c r="A16" s="84" t="s">
        <v>177</v>
      </c>
      <c r="B16" t="s">
        <v>178</v>
      </c>
      <c r="C16" s="48"/>
      <c r="D16" s="48"/>
      <c r="E16" s="48"/>
      <c r="F16" s="48"/>
      <c r="G16" s="48"/>
      <c r="H16" s="48"/>
      <c r="I16" s="90">
        <v>0</v>
      </c>
      <c r="J16" s="90">
        <v>0</v>
      </c>
      <c r="K16" s="90">
        <v>0</v>
      </c>
      <c r="L16" s="117">
        <v>0</v>
      </c>
    </row>
    <row r="17" spans="1:12" ht="12.75">
      <c r="A17" s="84" t="s">
        <v>179</v>
      </c>
      <c r="B17" t="s">
        <v>302</v>
      </c>
      <c r="C17" s="48"/>
      <c r="D17" s="48"/>
      <c r="E17" s="48"/>
      <c r="F17" s="48"/>
      <c r="G17" s="48"/>
      <c r="H17" s="48"/>
      <c r="I17" s="90">
        <v>1700</v>
      </c>
      <c r="J17" s="90">
        <v>1700</v>
      </c>
      <c r="K17" s="90">
        <v>0</v>
      </c>
      <c r="L17" s="117">
        <f t="shared" si="0"/>
        <v>0</v>
      </c>
    </row>
    <row r="18" spans="1:12" ht="12.75">
      <c r="A18" s="84" t="s">
        <v>180</v>
      </c>
      <c r="B18" s="48" t="s">
        <v>181</v>
      </c>
      <c r="C18" s="48"/>
      <c r="D18" s="48"/>
      <c r="E18" s="48"/>
      <c r="F18" s="48"/>
      <c r="G18" s="48"/>
      <c r="H18" s="48"/>
      <c r="I18" s="93">
        <v>3075</v>
      </c>
      <c r="J18" s="93">
        <v>2629</v>
      </c>
      <c r="K18" s="93">
        <v>1635</v>
      </c>
      <c r="L18" s="117">
        <f t="shared" si="0"/>
        <v>62.19094712818563</v>
      </c>
    </row>
    <row r="19" spans="1:12" ht="12.75">
      <c r="A19" s="84" t="s">
        <v>182</v>
      </c>
      <c r="B19" s="48" t="s">
        <v>330</v>
      </c>
      <c r="C19" s="48"/>
      <c r="D19" s="48"/>
      <c r="E19" s="48"/>
      <c r="F19" s="48"/>
      <c r="G19" s="48"/>
      <c r="H19" s="48"/>
      <c r="I19" s="93">
        <v>300</v>
      </c>
      <c r="J19" s="93">
        <v>300</v>
      </c>
      <c r="K19" s="93">
        <v>0</v>
      </c>
      <c r="L19" s="117">
        <f t="shared" si="0"/>
        <v>0</v>
      </c>
    </row>
    <row r="20" spans="1:12" ht="12.75">
      <c r="A20" s="84" t="s">
        <v>328</v>
      </c>
      <c r="B20" s="48" t="s">
        <v>331</v>
      </c>
      <c r="C20" s="48"/>
      <c r="D20" s="48"/>
      <c r="E20" s="48"/>
      <c r="F20" s="48"/>
      <c r="G20" s="48"/>
      <c r="H20" s="48"/>
      <c r="I20" s="93">
        <v>50</v>
      </c>
      <c r="J20" s="93">
        <v>50</v>
      </c>
      <c r="K20" s="93">
        <v>0</v>
      </c>
      <c r="L20" s="117">
        <f t="shared" si="0"/>
        <v>0</v>
      </c>
    </row>
    <row r="21" spans="1:12" ht="12.75">
      <c r="A21" s="84" t="s">
        <v>329</v>
      </c>
      <c r="B21" s="48" t="s">
        <v>387</v>
      </c>
      <c r="C21" s="48"/>
      <c r="D21" s="48"/>
      <c r="E21" s="48"/>
      <c r="F21" s="48"/>
      <c r="G21" s="48"/>
      <c r="H21" s="48"/>
      <c r="I21" s="93">
        <v>0</v>
      </c>
      <c r="J21" s="93">
        <v>0</v>
      </c>
      <c r="K21" s="93">
        <v>72</v>
      </c>
      <c r="L21" s="117">
        <v>0</v>
      </c>
    </row>
    <row r="22" spans="1:12" ht="12.75">
      <c r="A22" s="84" t="s">
        <v>385</v>
      </c>
      <c r="B22" s="48" t="s">
        <v>388</v>
      </c>
      <c r="C22" s="48"/>
      <c r="D22" s="48"/>
      <c r="E22" s="48"/>
      <c r="F22" s="48"/>
      <c r="G22" s="48"/>
      <c r="H22" s="48"/>
      <c r="I22" s="93">
        <v>0</v>
      </c>
      <c r="J22" s="93">
        <v>127</v>
      </c>
      <c r="K22" s="93">
        <v>127</v>
      </c>
      <c r="L22" s="117">
        <f t="shared" si="0"/>
        <v>100</v>
      </c>
    </row>
    <row r="23" spans="1:12" ht="12.75">
      <c r="A23" s="84" t="s">
        <v>386</v>
      </c>
      <c r="B23" s="48" t="s">
        <v>170</v>
      </c>
      <c r="C23" s="48"/>
      <c r="D23" s="48"/>
      <c r="E23" s="48"/>
      <c r="F23" s="48"/>
      <c r="H23" s="48"/>
      <c r="I23" s="90">
        <f>SUM(I15:I20)</f>
        <v>5125</v>
      </c>
      <c r="J23" s="90">
        <f>SUM(J15:J22)</f>
        <v>4806</v>
      </c>
      <c r="K23" s="90">
        <f>SUM(K15:K22)</f>
        <v>1834</v>
      </c>
      <c r="L23" s="117">
        <f t="shared" si="0"/>
        <v>38.160632542655016</v>
      </c>
    </row>
    <row r="24" spans="1:12" ht="12.75">
      <c r="A24" s="84"/>
      <c r="B24" s="48"/>
      <c r="C24" s="48"/>
      <c r="D24" s="48"/>
      <c r="E24" s="48"/>
      <c r="F24" s="48"/>
      <c r="G24" s="48"/>
      <c r="H24" s="48"/>
      <c r="I24" s="90"/>
      <c r="L24" s="117"/>
    </row>
    <row r="25" spans="1:12" s="87" customFormat="1" ht="12.75">
      <c r="A25" s="86" t="s">
        <v>183</v>
      </c>
      <c r="B25" s="87" t="s">
        <v>184</v>
      </c>
      <c r="I25" s="91"/>
      <c r="J25" s="91"/>
      <c r="K25" s="91"/>
      <c r="L25" s="117"/>
    </row>
    <row r="26" spans="1:12" ht="12.75">
      <c r="A26" s="84" t="s">
        <v>185</v>
      </c>
      <c r="B26" s="48" t="s">
        <v>30</v>
      </c>
      <c r="C26" s="48"/>
      <c r="D26" s="48"/>
      <c r="E26" s="48"/>
      <c r="F26" s="48"/>
      <c r="G26" s="48"/>
      <c r="H26" s="48"/>
      <c r="I26" s="90">
        <v>6000</v>
      </c>
      <c r="J26" s="90">
        <v>6000</v>
      </c>
      <c r="K26" s="90">
        <v>3941</v>
      </c>
      <c r="L26" s="117">
        <f t="shared" si="0"/>
        <v>65.68333333333334</v>
      </c>
    </row>
    <row r="27" spans="1:12" ht="12.75">
      <c r="A27" s="84" t="s">
        <v>186</v>
      </c>
      <c r="B27" s="48" t="s">
        <v>187</v>
      </c>
      <c r="C27" s="48"/>
      <c r="D27" s="48"/>
      <c r="E27" s="48"/>
      <c r="F27" s="48"/>
      <c r="G27" s="48"/>
      <c r="H27" s="48"/>
      <c r="I27" s="90">
        <v>3000</v>
      </c>
      <c r="J27" s="90">
        <v>3000</v>
      </c>
      <c r="K27" s="90">
        <v>1844</v>
      </c>
      <c r="L27" s="117">
        <f t="shared" si="0"/>
        <v>61.46666666666667</v>
      </c>
    </row>
    <row r="28" spans="1:12" ht="12.75">
      <c r="A28" s="84" t="s">
        <v>188</v>
      </c>
      <c r="B28" t="s">
        <v>323</v>
      </c>
      <c r="C28" s="48"/>
      <c r="D28" s="48"/>
      <c r="E28" s="48"/>
      <c r="F28" s="48"/>
      <c r="G28" s="48"/>
      <c r="H28" s="48"/>
      <c r="I28" s="90">
        <v>100</v>
      </c>
      <c r="J28" s="90">
        <v>100</v>
      </c>
      <c r="K28" s="90">
        <v>180</v>
      </c>
      <c r="L28" s="117">
        <f t="shared" si="0"/>
        <v>180</v>
      </c>
    </row>
    <row r="29" spans="1:12" ht="12.75">
      <c r="A29" s="84" t="s">
        <v>189</v>
      </c>
      <c r="B29" s="48" t="s">
        <v>31</v>
      </c>
      <c r="C29" s="48"/>
      <c r="D29" s="48"/>
      <c r="E29" s="48"/>
      <c r="F29" s="48"/>
      <c r="G29" s="48"/>
      <c r="H29" s="48"/>
      <c r="I29" s="90">
        <v>100</v>
      </c>
      <c r="J29" s="90">
        <v>100</v>
      </c>
      <c r="K29" s="90">
        <v>17</v>
      </c>
      <c r="L29" s="117">
        <f t="shared" si="0"/>
        <v>17</v>
      </c>
    </row>
    <row r="30" spans="1:12" ht="12.75">
      <c r="A30" s="84" t="s">
        <v>190</v>
      </c>
      <c r="B30" s="48" t="s">
        <v>33</v>
      </c>
      <c r="C30" s="48"/>
      <c r="D30" s="48"/>
      <c r="E30" s="48"/>
      <c r="F30" s="48"/>
      <c r="G30" s="48"/>
      <c r="H30" s="48"/>
      <c r="I30" s="90">
        <v>500</v>
      </c>
      <c r="J30" s="90">
        <v>500</v>
      </c>
      <c r="K30" s="90">
        <v>255</v>
      </c>
      <c r="L30" s="117">
        <f t="shared" si="0"/>
        <v>51</v>
      </c>
    </row>
    <row r="31" spans="1:12" ht="12.75">
      <c r="A31" s="84" t="s">
        <v>191</v>
      </c>
      <c r="B31" s="48" t="s">
        <v>193</v>
      </c>
      <c r="C31" s="48"/>
      <c r="D31" s="48"/>
      <c r="E31" s="48"/>
      <c r="F31" s="48"/>
      <c r="G31" s="48"/>
      <c r="H31" s="48"/>
      <c r="I31" s="90">
        <v>30</v>
      </c>
      <c r="J31" s="90">
        <v>30</v>
      </c>
      <c r="K31" s="90">
        <v>2</v>
      </c>
      <c r="L31" s="117">
        <f t="shared" si="0"/>
        <v>6.666666666666667</v>
      </c>
    </row>
    <row r="32" spans="1:12" ht="12.75">
      <c r="A32" s="84" t="s">
        <v>192</v>
      </c>
      <c r="B32" s="48" t="s">
        <v>195</v>
      </c>
      <c r="C32" s="48"/>
      <c r="D32" s="48"/>
      <c r="E32" s="48"/>
      <c r="F32" s="48"/>
      <c r="G32" s="48"/>
      <c r="H32" s="48"/>
      <c r="I32" s="93">
        <v>0</v>
      </c>
      <c r="J32" s="93">
        <v>0</v>
      </c>
      <c r="K32" s="93">
        <v>0</v>
      </c>
      <c r="L32" s="117">
        <v>0</v>
      </c>
    </row>
    <row r="33" spans="1:12" ht="12.75">
      <c r="A33" s="84" t="s">
        <v>194</v>
      </c>
      <c r="B33" s="48" t="s">
        <v>170</v>
      </c>
      <c r="C33" s="48"/>
      <c r="D33" s="48"/>
      <c r="E33" s="48"/>
      <c r="F33" s="48"/>
      <c r="H33" s="48"/>
      <c r="I33" s="90">
        <f>SUM(I26:I32)</f>
        <v>9730</v>
      </c>
      <c r="J33" s="90">
        <f>SUM(J26:J32)</f>
        <v>9730</v>
      </c>
      <c r="K33" s="90">
        <f>SUM(K26:K32)</f>
        <v>6239</v>
      </c>
      <c r="L33" s="117">
        <f t="shared" si="0"/>
        <v>64.12127440904419</v>
      </c>
    </row>
    <row r="34" spans="1:12" ht="12.75">
      <c r="A34" s="84"/>
      <c r="B34" s="48"/>
      <c r="C34" s="48"/>
      <c r="D34" s="48"/>
      <c r="E34" s="48"/>
      <c r="F34" s="48"/>
      <c r="G34" s="48"/>
      <c r="H34" s="48"/>
      <c r="I34" s="90"/>
      <c r="L34" s="117"/>
    </row>
    <row r="35" spans="1:12" s="87" customFormat="1" ht="12.75">
      <c r="A35" s="86" t="s">
        <v>196</v>
      </c>
      <c r="B35" s="87" t="s">
        <v>197</v>
      </c>
      <c r="I35" s="91"/>
      <c r="J35" s="91"/>
      <c r="K35" s="91"/>
      <c r="L35" s="117"/>
    </row>
    <row r="36" spans="1:12" ht="12.75">
      <c r="A36" s="84" t="s">
        <v>198</v>
      </c>
      <c r="B36" t="s">
        <v>285</v>
      </c>
      <c r="C36" s="48"/>
      <c r="D36" s="48"/>
      <c r="E36" s="48"/>
      <c r="F36" s="48"/>
      <c r="G36" s="48"/>
      <c r="H36" s="48"/>
      <c r="I36" s="90">
        <v>1000</v>
      </c>
      <c r="J36" s="90">
        <v>1000</v>
      </c>
      <c r="K36" s="90">
        <v>0</v>
      </c>
      <c r="L36" s="117">
        <f t="shared" si="0"/>
        <v>0</v>
      </c>
    </row>
    <row r="37" spans="1:12" ht="12.75">
      <c r="A37" s="84" t="s">
        <v>199</v>
      </c>
      <c r="B37" t="s">
        <v>286</v>
      </c>
      <c r="C37" s="48"/>
      <c r="D37" s="48"/>
      <c r="E37" s="48"/>
      <c r="F37" s="48"/>
      <c r="G37" s="48"/>
      <c r="H37" s="48"/>
      <c r="I37" s="90">
        <v>500</v>
      </c>
      <c r="J37" s="90">
        <v>500</v>
      </c>
      <c r="K37" s="90">
        <v>50</v>
      </c>
      <c r="L37" s="117">
        <f t="shared" si="0"/>
        <v>10</v>
      </c>
    </row>
    <row r="38" spans="1:12" ht="12.75">
      <c r="A38" s="84" t="s">
        <v>200</v>
      </c>
      <c r="B38" t="s">
        <v>332</v>
      </c>
      <c r="C38" s="48"/>
      <c r="D38" s="48"/>
      <c r="E38" s="48"/>
      <c r="F38" s="48"/>
      <c r="G38" s="48"/>
      <c r="H38" s="48"/>
      <c r="I38" s="90">
        <v>500</v>
      </c>
      <c r="J38" s="90">
        <v>500</v>
      </c>
      <c r="K38" s="90">
        <v>7</v>
      </c>
      <c r="L38" s="117">
        <f t="shared" si="0"/>
        <v>1.4000000000000001</v>
      </c>
    </row>
    <row r="39" spans="1:12" ht="12.75">
      <c r="A39" s="84" t="s">
        <v>201</v>
      </c>
      <c r="B39" t="s">
        <v>393</v>
      </c>
      <c r="C39" s="48"/>
      <c r="D39" s="48"/>
      <c r="E39" s="48"/>
      <c r="F39" s="48"/>
      <c r="G39" s="48"/>
      <c r="H39" s="48"/>
      <c r="I39" s="90">
        <v>0</v>
      </c>
      <c r="J39" s="90">
        <v>114</v>
      </c>
      <c r="K39" s="90">
        <v>114</v>
      </c>
      <c r="L39" s="117">
        <f t="shared" si="0"/>
        <v>100</v>
      </c>
    </row>
    <row r="40" spans="1:12" ht="12.75">
      <c r="A40" s="84" t="s">
        <v>392</v>
      </c>
      <c r="B40" t="s">
        <v>170</v>
      </c>
      <c r="C40" s="48"/>
      <c r="D40" s="48"/>
      <c r="E40" s="48"/>
      <c r="F40" s="48"/>
      <c r="G40" s="48"/>
      <c r="H40" s="48"/>
      <c r="I40" s="90">
        <f>SUM(I36:I39)</f>
        <v>2000</v>
      </c>
      <c r="J40" s="90">
        <f>SUM(J36:J39)</f>
        <v>2114</v>
      </c>
      <c r="K40" s="90">
        <f>SUM(K36:K39)</f>
        <v>171</v>
      </c>
      <c r="L40" s="117">
        <f t="shared" si="0"/>
        <v>8.088930936613057</v>
      </c>
    </row>
    <row r="41" spans="1:12" ht="12.75">
      <c r="A41" s="84"/>
      <c r="B41" s="48"/>
      <c r="C41" s="48"/>
      <c r="D41" s="48"/>
      <c r="E41" s="48"/>
      <c r="F41" s="48"/>
      <c r="H41" s="48"/>
      <c r="I41" s="90"/>
      <c r="L41" s="117"/>
    </row>
    <row r="42" spans="1:12" s="87" customFormat="1" ht="12.75">
      <c r="A42" s="86" t="s">
        <v>202</v>
      </c>
      <c r="B42" s="87" t="s">
        <v>203</v>
      </c>
      <c r="I42" s="91"/>
      <c r="J42" s="91"/>
      <c r="K42" s="91"/>
      <c r="L42" s="117"/>
    </row>
    <row r="43" spans="1:12" ht="12.75">
      <c r="A43" s="84" t="s">
        <v>204</v>
      </c>
      <c r="B43" t="s">
        <v>287</v>
      </c>
      <c r="C43" s="48"/>
      <c r="D43" s="48"/>
      <c r="E43" s="48"/>
      <c r="F43" s="48"/>
      <c r="G43" s="48"/>
      <c r="H43" s="48"/>
      <c r="I43" s="90">
        <f>SUM(I44:I45)</f>
        <v>2084</v>
      </c>
      <c r="J43" s="90">
        <f>SUM(J44:J45)</f>
        <v>2336</v>
      </c>
      <c r="K43" s="90">
        <f>SUM(K44:K45)</f>
        <v>1026</v>
      </c>
      <c r="L43" s="117">
        <f t="shared" si="0"/>
        <v>43.92123287671233</v>
      </c>
    </row>
    <row r="44" spans="1:12" ht="12.75">
      <c r="A44" s="84" t="s">
        <v>205</v>
      </c>
      <c r="B44" t="s">
        <v>288</v>
      </c>
      <c r="C44" s="48"/>
      <c r="D44" s="48"/>
      <c r="E44" s="48"/>
      <c r="F44" s="48"/>
      <c r="G44" s="48"/>
      <c r="H44" s="48"/>
      <c r="I44" s="90">
        <v>2084</v>
      </c>
      <c r="J44" s="90">
        <v>2133</v>
      </c>
      <c r="K44" s="90">
        <v>823</v>
      </c>
      <c r="L44" s="117">
        <f t="shared" si="0"/>
        <v>38.58415377402719</v>
      </c>
    </row>
    <row r="45" spans="1:12" ht="12.75">
      <c r="A45" s="84" t="s">
        <v>206</v>
      </c>
      <c r="B45" t="s">
        <v>289</v>
      </c>
      <c r="C45" s="48"/>
      <c r="D45" s="48"/>
      <c r="E45" s="48"/>
      <c r="F45" s="48"/>
      <c r="G45" s="48"/>
      <c r="H45" s="48"/>
      <c r="I45" s="90">
        <v>0</v>
      </c>
      <c r="J45" s="90">
        <v>203</v>
      </c>
      <c r="K45" s="90">
        <v>203</v>
      </c>
      <c r="L45" s="117">
        <f t="shared" si="0"/>
        <v>100</v>
      </c>
    </row>
    <row r="46" spans="1:12" ht="12.75">
      <c r="A46" s="84"/>
      <c r="B46" s="48"/>
      <c r="C46" s="48"/>
      <c r="D46" s="48"/>
      <c r="E46" s="48"/>
      <c r="F46" s="48"/>
      <c r="G46" s="48"/>
      <c r="H46" s="48"/>
      <c r="I46" s="90"/>
      <c r="J46" s="90"/>
      <c r="K46" s="90"/>
      <c r="L46" s="117"/>
    </row>
    <row r="47" spans="1:12" ht="12.75">
      <c r="A47" s="84" t="s">
        <v>207</v>
      </c>
      <c r="B47" t="s">
        <v>290</v>
      </c>
      <c r="C47" s="48"/>
      <c r="D47" s="48"/>
      <c r="E47" s="48"/>
      <c r="F47" s="48"/>
      <c r="G47" s="48"/>
      <c r="H47" s="48"/>
      <c r="I47" s="90">
        <f>SUM(I48:I52)</f>
        <v>3210</v>
      </c>
      <c r="J47" s="90">
        <f>SUM(J48:J52)</f>
        <v>3210</v>
      </c>
      <c r="K47" s="90">
        <f>SUM(K48:K52)</f>
        <v>1684</v>
      </c>
      <c r="L47" s="117">
        <f t="shared" si="0"/>
        <v>52.46105919003116</v>
      </c>
    </row>
    <row r="48" spans="1:12" ht="12.75">
      <c r="A48" s="84" t="s">
        <v>208</v>
      </c>
      <c r="B48" t="s">
        <v>292</v>
      </c>
      <c r="C48" s="48"/>
      <c r="D48" s="48"/>
      <c r="E48" s="48"/>
      <c r="F48" s="48"/>
      <c r="G48" s="48"/>
      <c r="H48" s="48"/>
      <c r="I48" s="90">
        <v>732</v>
      </c>
      <c r="J48" s="90">
        <v>732</v>
      </c>
      <c r="K48" s="90">
        <v>446</v>
      </c>
      <c r="L48" s="117">
        <f t="shared" si="0"/>
        <v>60.92896174863388</v>
      </c>
    </row>
    <row r="49" spans="1:12" ht="12.75">
      <c r="A49" s="84" t="s">
        <v>209</v>
      </c>
      <c r="B49" t="s">
        <v>291</v>
      </c>
      <c r="C49" s="48"/>
      <c r="D49" s="48"/>
      <c r="E49" s="48"/>
      <c r="F49" s="48"/>
      <c r="G49" s="48"/>
      <c r="H49" s="48"/>
      <c r="I49" s="90">
        <v>2591</v>
      </c>
      <c r="J49" s="90">
        <v>2591</v>
      </c>
      <c r="K49" s="90">
        <v>1295</v>
      </c>
      <c r="L49" s="117">
        <f t="shared" si="0"/>
        <v>49.98070243149363</v>
      </c>
    </row>
    <row r="50" spans="1:12" ht="12.75">
      <c r="A50" s="84" t="s">
        <v>293</v>
      </c>
      <c r="B50" t="s">
        <v>294</v>
      </c>
      <c r="C50" s="48"/>
      <c r="D50" s="48"/>
      <c r="E50" s="48"/>
      <c r="F50" s="48"/>
      <c r="G50" s="48"/>
      <c r="H50" s="48"/>
      <c r="I50" s="90">
        <v>144</v>
      </c>
      <c r="J50" s="90">
        <v>144</v>
      </c>
      <c r="K50" s="90">
        <v>72</v>
      </c>
      <c r="L50" s="117">
        <f t="shared" si="0"/>
        <v>50</v>
      </c>
    </row>
    <row r="51" spans="1:12" ht="12.75">
      <c r="A51" s="84" t="s">
        <v>295</v>
      </c>
      <c r="B51" t="s">
        <v>296</v>
      </c>
      <c r="C51" s="48"/>
      <c r="D51" s="48"/>
      <c r="E51" s="48"/>
      <c r="F51" s="48"/>
      <c r="G51" s="48"/>
      <c r="H51" s="48"/>
      <c r="I51" s="90">
        <v>441</v>
      </c>
      <c r="J51" s="90">
        <v>441</v>
      </c>
      <c r="K51" s="90">
        <v>220</v>
      </c>
      <c r="L51" s="117">
        <f t="shared" si="0"/>
        <v>49.88662131519274</v>
      </c>
    </row>
    <row r="52" spans="1:12" ht="12.75">
      <c r="A52" s="84" t="s">
        <v>297</v>
      </c>
      <c r="B52" t="s">
        <v>298</v>
      </c>
      <c r="C52" s="48"/>
      <c r="D52" s="48"/>
      <c r="E52" s="48"/>
      <c r="F52" s="48"/>
      <c r="G52" s="48"/>
      <c r="H52" s="48"/>
      <c r="I52" s="90">
        <v>-698</v>
      </c>
      <c r="J52" s="90">
        <v>-698</v>
      </c>
      <c r="K52" s="90">
        <v>-349</v>
      </c>
      <c r="L52" s="117">
        <f t="shared" si="0"/>
        <v>50</v>
      </c>
    </row>
    <row r="53" spans="1:12" ht="12.75">
      <c r="A53" s="84"/>
      <c r="C53" s="48"/>
      <c r="D53" s="48"/>
      <c r="E53" s="48"/>
      <c r="F53" s="48"/>
      <c r="G53" s="48"/>
      <c r="H53" s="48"/>
      <c r="I53" s="90"/>
      <c r="J53" s="90"/>
      <c r="K53" s="90"/>
      <c r="L53" s="117"/>
    </row>
    <row r="54" spans="1:12" ht="12.75">
      <c r="A54" s="84" t="s">
        <v>210</v>
      </c>
      <c r="B54" t="s">
        <v>299</v>
      </c>
      <c r="C54" s="48"/>
      <c r="D54" s="48"/>
      <c r="E54" s="48"/>
      <c r="F54" s="48"/>
      <c r="G54" s="48"/>
      <c r="H54" s="48"/>
      <c r="I54" s="90">
        <v>3000</v>
      </c>
      <c r="J54" s="90">
        <v>3000</v>
      </c>
      <c r="K54" s="90">
        <v>1500</v>
      </c>
      <c r="L54" s="117">
        <f t="shared" si="0"/>
        <v>50</v>
      </c>
    </row>
    <row r="55" spans="1:12" ht="12.75">
      <c r="A55" s="84"/>
      <c r="B55" s="48"/>
      <c r="C55" s="48"/>
      <c r="D55" s="48"/>
      <c r="E55" s="48"/>
      <c r="F55" s="48"/>
      <c r="G55" s="48"/>
      <c r="H55" s="48"/>
      <c r="I55" s="90"/>
      <c r="J55" s="90"/>
      <c r="K55" s="90"/>
      <c r="L55" s="117"/>
    </row>
    <row r="56" spans="1:12" ht="12.75">
      <c r="A56" s="84" t="s">
        <v>211</v>
      </c>
      <c r="B56" t="s">
        <v>301</v>
      </c>
      <c r="C56" s="48"/>
      <c r="D56" s="48"/>
      <c r="E56" s="48"/>
      <c r="F56" s="48"/>
      <c r="G56" s="48"/>
      <c r="H56" s="48"/>
      <c r="I56" s="90">
        <f>SUM(I57:I61)</f>
        <v>496</v>
      </c>
      <c r="J56" s="90">
        <f>SUM(J57:J63)</f>
        <v>1029</v>
      </c>
      <c r="K56" s="90">
        <f>SUM(K57:K63)</f>
        <v>782</v>
      </c>
      <c r="L56" s="117">
        <f t="shared" si="0"/>
        <v>75.99611273080662</v>
      </c>
    </row>
    <row r="57" spans="1:12" ht="12.75">
      <c r="A57" s="84" t="s">
        <v>212</v>
      </c>
      <c r="B57" t="s">
        <v>300</v>
      </c>
      <c r="C57" s="48"/>
      <c r="D57" s="48"/>
      <c r="E57" s="48"/>
      <c r="F57" s="48"/>
      <c r="G57" s="48"/>
      <c r="H57" s="48"/>
      <c r="I57" s="90">
        <v>323</v>
      </c>
      <c r="J57" s="90">
        <v>323</v>
      </c>
      <c r="K57" s="90">
        <v>162</v>
      </c>
      <c r="L57" s="117">
        <f t="shared" si="0"/>
        <v>50.15479876160991</v>
      </c>
    </row>
    <row r="58" spans="1:12" ht="12.75">
      <c r="A58" s="84" t="s">
        <v>213</v>
      </c>
      <c r="B58" t="s">
        <v>37</v>
      </c>
      <c r="C58" s="48"/>
      <c r="D58" s="48"/>
      <c r="E58" s="48"/>
      <c r="F58" s="48"/>
      <c r="G58" s="48"/>
      <c r="H58" s="48"/>
      <c r="I58" s="90">
        <v>0</v>
      </c>
      <c r="J58" s="90">
        <v>0</v>
      </c>
      <c r="K58" s="90">
        <v>0</v>
      </c>
      <c r="L58" s="117">
        <v>0</v>
      </c>
    </row>
    <row r="59" spans="1:12" ht="12.75">
      <c r="A59" s="84" t="s">
        <v>324</v>
      </c>
      <c r="B59" t="s">
        <v>325</v>
      </c>
      <c r="C59" s="48"/>
      <c r="D59" s="48"/>
      <c r="E59" s="48"/>
      <c r="F59" s="48"/>
      <c r="G59" s="48"/>
      <c r="H59" s="48"/>
      <c r="I59" s="90">
        <v>173</v>
      </c>
      <c r="J59" s="90">
        <v>173</v>
      </c>
      <c r="K59" s="90">
        <v>87</v>
      </c>
      <c r="L59" s="117">
        <f t="shared" si="0"/>
        <v>50.28901734104046</v>
      </c>
    </row>
    <row r="60" spans="1:12" ht="12.75">
      <c r="A60" s="84" t="s">
        <v>394</v>
      </c>
      <c r="B60" t="s">
        <v>396</v>
      </c>
      <c r="C60" s="48"/>
      <c r="D60" s="48"/>
      <c r="E60" s="48"/>
      <c r="F60" s="48"/>
      <c r="G60" s="48"/>
      <c r="H60" s="48"/>
      <c r="I60" s="90">
        <v>0</v>
      </c>
      <c r="J60" s="90">
        <v>87</v>
      </c>
      <c r="K60" s="90">
        <v>87</v>
      </c>
      <c r="L60" s="117">
        <f t="shared" si="0"/>
        <v>100</v>
      </c>
    </row>
    <row r="61" spans="1:12" ht="12.75">
      <c r="A61" s="84" t="s">
        <v>395</v>
      </c>
      <c r="B61" t="s">
        <v>397</v>
      </c>
      <c r="C61" s="48"/>
      <c r="D61" s="48"/>
      <c r="E61" s="48"/>
      <c r="F61" s="48"/>
      <c r="G61" s="48"/>
      <c r="H61" s="48"/>
      <c r="I61" s="90">
        <v>0</v>
      </c>
      <c r="J61" s="90">
        <v>204</v>
      </c>
      <c r="K61" s="90">
        <v>204</v>
      </c>
      <c r="L61" s="117">
        <f t="shared" si="0"/>
        <v>100</v>
      </c>
    </row>
    <row r="62" spans="1:12" ht="12.75">
      <c r="A62" s="84" t="s">
        <v>402</v>
      </c>
      <c r="B62" t="s">
        <v>403</v>
      </c>
      <c r="C62" s="48"/>
      <c r="D62" s="48"/>
      <c r="E62" s="48"/>
      <c r="F62" s="48"/>
      <c r="G62" s="48"/>
      <c r="H62" s="48"/>
      <c r="I62" s="90">
        <v>0</v>
      </c>
      <c r="J62" s="90">
        <v>19</v>
      </c>
      <c r="K62" s="90">
        <v>19</v>
      </c>
      <c r="L62" s="117">
        <f t="shared" si="0"/>
        <v>100</v>
      </c>
    </row>
    <row r="63" spans="1:12" ht="12.75">
      <c r="A63" s="84" t="s">
        <v>404</v>
      </c>
      <c r="B63" t="s">
        <v>405</v>
      </c>
      <c r="C63" s="48"/>
      <c r="D63" s="48"/>
      <c r="E63" s="48"/>
      <c r="F63" s="48"/>
      <c r="G63" s="48"/>
      <c r="H63" s="48"/>
      <c r="I63" s="90">
        <v>0</v>
      </c>
      <c r="J63" s="90">
        <v>223</v>
      </c>
      <c r="K63" s="90">
        <v>223</v>
      </c>
      <c r="L63" s="117">
        <f t="shared" si="0"/>
        <v>100</v>
      </c>
    </row>
    <row r="64" spans="1:12" ht="12.75">
      <c r="A64" s="84" t="s">
        <v>214</v>
      </c>
      <c r="B64" s="48" t="s">
        <v>170</v>
      </c>
      <c r="C64" s="48"/>
      <c r="D64" s="48"/>
      <c r="E64" s="48"/>
      <c r="F64" s="48"/>
      <c r="G64" s="48"/>
      <c r="H64" s="48"/>
      <c r="I64" s="94">
        <f>SUM(I43+I47+I54+I56)</f>
        <v>8790</v>
      </c>
      <c r="J64" s="94">
        <f>SUM(J43+J47+J54+J56)</f>
        <v>9575</v>
      </c>
      <c r="K64" s="94">
        <f>SUM(K43+K47+K54+K56)</f>
        <v>4992</v>
      </c>
      <c r="L64" s="117">
        <f t="shared" si="0"/>
        <v>52.13577023498694</v>
      </c>
    </row>
    <row r="65" spans="1:12" ht="12.75">
      <c r="A65" s="84"/>
      <c r="B65" s="48"/>
      <c r="C65" s="48"/>
      <c r="D65" s="48"/>
      <c r="E65" s="48"/>
      <c r="F65" s="48"/>
      <c r="G65" s="48"/>
      <c r="H65" s="48"/>
      <c r="I65" s="94"/>
      <c r="L65" s="117"/>
    </row>
    <row r="66" spans="1:12" ht="12.75">
      <c r="A66" s="84"/>
      <c r="B66" s="48"/>
      <c r="C66" s="48"/>
      <c r="D66" s="48"/>
      <c r="E66" s="48"/>
      <c r="F66" s="48"/>
      <c r="G66" s="48"/>
      <c r="H66" s="48"/>
      <c r="I66" s="94"/>
      <c r="L66" s="117"/>
    </row>
    <row r="67" spans="1:12" s="87" customFormat="1" ht="12.75">
      <c r="A67" s="86" t="s">
        <v>215</v>
      </c>
      <c r="B67" s="87" t="s">
        <v>326</v>
      </c>
      <c r="I67" s="95"/>
      <c r="J67" s="91"/>
      <c r="K67" s="91"/>
      <c r="L67" s="117"/>
    </row>
    <row r="68" spans="1:12" ht="12.75">
      <c r="A68" s="84" t="s">
        <v>216</v>
      </c>
      <c r="B68" t="s">
        <v>327</v>
      </c>
      <c r="C68" s="48"/>
      <c r="D68" s="48"/>
      <c r="E68" s="48"/>
      <c r="F68" s="48"/>
      <c r="G68" s="48"/>
      <c r="H68" s="48"/>
      <c r="I68" s="94">
        <v>100</v>
      </c>
      <c r="J68" s="94">
        <v>100</v>
      </c>
      <c r="K68" s="94">
        <v>0</v>
      </c>
      <c r="L68" s="117">
        <f t="shared" si="0"/>
        <v>0</v>
      </c>
    </row>
    <row r="69" spans="1:12" ht="12.75">
      <c r="A69" s="84" t="s">
        <v>217</v>
      </c>
      <c r="B69" s="48" t="s">
        <v>170</v>
      </c>
      <c r="C69" s="48"/>
      <c r="D69" s="48"/>
      <c r="E69" s="48"/>
      <c r="F69" s="48"/>
      <c r="G69" s="48"/>
      <c r="H69" s="48"/>
      <c r="I69" s="94">
        <f>SUM(I68)</f>
        <v>100</v>
      </c>
      <c r="J69" s="94">
        <f>SUM(J68)</f>
        <v>100</v>
      </c>
      <c r="K69" s="94">
        <f>SUM(K68)</f>
        <v>0</v>
      </c>
      <c r="L69" s="117">
        <f t="shared" si="0"/>
        <v>0</v>
      </c>
    </row>
    <row r="70" ht="12.75">
      <c r="L70" s="117"/>
    </row>
    <row r="71" spans="1:12" s="87" customFormat="1" ht="12.75">
      <c r="A71" s="86" t="s">
        <v>218</v>
      </c>
      <c r="B71" s="87" t="s">
        <v>222</v>
      </c>
      <c r="I71" s="91"/>
      <c r="J71" s="91"/>
      <c r="K71" s="91"/>
      <c r="L71" s="117"/>
    </row>
    <row r="72" spans="1:12" ht="12.75">
      <c r="A72" s="84" t="s">
        <v>219</v>
      </c>
      <c r="B72" s="48" t="s">
        <v>224</v>
      </c>
      <c r="C72" s="48"/>
      <c r="D72" s="48"/>
      <c r="E72" s="48"/>
      <c r="F72" s="48"/>
      <c r="G72" s="48"/>
      <c r="H72" s="48"/>
      <c r="I72" s="93">
        <v>0</v>
      </c>
      <c r="J72" s="98">
        <v>0</v>
      </c>
      <c r="K72" s="98">
        <v>0</v>
      </c>
      <c r="L72" s="117">
        <v>0</v>
      </c>
    </row>
    <row r="73" spans="1:12" ht="12.75">
      <c r="A73" s="84" t="s">
        <v>220</v>
      </c>
      <c r="B73" s="48" t="s">
        <v>170</v>
      </c>
      <c r="C73" s="48"/>
      <c r="D73" s="48"/>
      <c r="E73" s="48"/>
      <c r="F73" s="48"/>
      <c r="G73" s="48"/>
      <c r="H73" s="48"/>
      <c r="I73" s="90">
        <f>SUM(I72)</f>
        <v>0</v>
      </c>
      <c r="J73" s="98">
        <v>0</v>
      </c>
      <c r="K73" s="98">
        <v>0</v>
      </c>
      <c r="L73" s="117">
        <v>0</v>
      </c>
    </row>
    <row r="74" spans="1:12" ht="12.75">
      <c r="A74" s="84"/>
      <c r="B74" s="48"/>
      <c r="C74" s="48"/>
      <c r="D74" s="48"/>
      <c r="E74" s="48"/>
      <c r="F74" s="48"/>
      <c r="G74" s="48"/>
      <c r="H74" s="48"/>
      <c r="I74" s="90"/>
      <c r="L74" s="117"/>
    </row>
    <row r="75" spans="1:12" s="87" customFormat="1" ht="12.75">
      <c r="A75" s="86" t="s">
        <v>221</v>
      </c>
      <c r="B75" s="87" t="s">
        <v>227</v>
      </c>
      <c r="I75" s="91"/>
      <c r="J75" s="91"/>
      <c r="K75" s="91"/>
      <c r="L75" s="117"/>
    </row>
    <row r="76" spans="1:12" ht="12.75">
      <c r="A76" s="84" t="s">
        <v>223</v>
      </c>
      <c r="B76" s="48" t="s">
        <v>229</v>
      </c>
      <c r="C76" s="48"/>
      <c r="D76" s="48"/>
      <c r="E76" s="48"/>
      <c r="F76" s="48"/>
      <c r="G76" s="48"/>
      <c r="H76" s="48"/>
      <c r="I76" s="93">
        <v>0</v>
      </c>
      <c r="J76" s="98">
        <v>0</v>
      </c>
      <c r="K76" s="98">
        <v>0</v>
      </c>
      <c r="L76" s="117">
        <v>0</v>
      </c>
    </row>
    <row r="77" spans="1:12" ht="12.75">
      <c r="A77" s="84" t="s">
        <v>225</v>
      </c>
      <c r="B77" s="48" t="s">
        <v>170</v>
      </c>
      <c r="C77" s="48"/>
      <c r="D77" s="48"/>
      <c r="E77" s="48"/>
      <c r="F77" s="48"/>
      <c r="H77" s="48"/>
      <c r="I77" s="90">
        <f>SUM(I76)</f>
        <v>0</v>
      </c>
      <c r="J77" s="98">
        <v>0</v>
      </c>
      <c r="K77" s="98">
        <v>0</v>
      </c>
      <c r="L77" s="117">
        <v>0</v>
      </c>
    </row>
    <row r="78" spans="1:12" ht="12.75">
      <c r="A78" s="84"/>
      <c r="B78" s="48"/>
      <c r="C78" s="48"/>
      <c r="D78" s="48"/>
      <c r="E78" s="48"/>
      <c r="F78" s="48"/>
      <c r="H78" s="48"/>
      <c r="I78" s="90"/>
      <c r="L78" s="117"/>
    </row>
    <row r="79" spans="1:12" ht="12.75">
      <c r="A79" s="84"/>
      <c r="B79" s="48"/>
      <c r="C79" s="48"/>
      <c r="D79" s="48"/>
      <c r="E79" s="48"/>
      <c r="F79" s="48"/>
      <c r="G79" s="48"/>
      <c r="H79" s="48"/>
      <c r="I79" s="90"/>
      <c r="L79" s="117"/>
    </row>
    <row r="80" spans="1:12" s="87" customFormat="1" ht="12.75">
      <c r="A80" s="86" t="s">
        <v>226</v>
      </c>
      <c r="B80" s="86" t="s">
        <v>232</v>
      </c>
      <c r="I80" s="91"/>
      <c r="J80" s="91"/>
      <c r="K80" s="91"/>
      <c r="L80" s="117"/>
    </row>
    <row r="81" spans="1:12" ht="12.75">
      <c r="A81" s="84" t="s">
        <v>228</v>
      </c>
      <c r="B81" s="48" t="s">
        <v>234</v>
      </c>
      <c r="C81" s="48"/>
      <c r="D81" s="48"/>
      <c r="E81" s="48"/>
      <c r="F81" s="48"/>
      <c r="G81" s="48"/>
      <c r="H81" s="48"/>
      <c r="I81" s="93">
        <v>0</v>
      </c>
      <c r="J81" s="98">
        <v>0</v>
      </c>
      <c r="K81" s="98">
        <v>0</v>
      </c>
      <c r="L81" s="117">
        <v>0</v>
      </c>
    </row>
    <row r="82" spans="1:12" ht="12.75">
      <c r="A82" s="84" t="s">
        <v>230</v>
      </c>
      <c r="B82" s="48" t="s">
        <v>170</v>
      </c>
      <c r="C82" s="48"/>
      <c r="D82" s="48"/>
      <c r="E82" s="48"/>
      <c r="F82" s="48"/>
      <c r="G82" s="48"/>
      <c r="H82" s="48"/>
      <c r="I82" s="90">
        <f>SUM(I81)</f>
        <v>0</v>
      </c>
      <c r="J82" s="98">
        <v>0</v>
      </c>
      <c r="K82" s="98">
        <v>0</v>
      </c>
      <c r="L82" s="117">
        <v>0</v>
      </c>
    </row>
    <row r="83" spans="1:12" ht="12.75">
      <c r="A83" s="84"/>
      <c r="B83" s="48"/>
      <c r="C83" s="48"/>
      <c r="D83" s="48"/>
      <c r="E83" s="48"/>
      <c r="F83" s="48"/>
      <c r="G83" s="48"/>
      <c r="H83" s="48"/>
      <c r="I83" s="90"/>
      <c r="L83" s="117"/>
    </row>
    <row r="84" spans="1:12" s="89" customFormat="1" ht="12.75">
      <c r="A84" s="88" t="s">
        <v>231</v>
      </c>
      <c r="B84" s="88" t="s">
        <v>237</v>
      </c>
      <c r="I84" s="96"/>
      <c r="J84" s="96"/>
      <c r="K84" s="96"/>
      <c r="L84" s="117"/>
    </row>
    <row r="85" spans="1:12" ht="12.75">
      <c r="A85" s="84" t="s">
        <v>233</v>
      </c>
      <c r="B85" s="48" t="s">
        <v>229</v>
      </c>
      <c r="C85" s="48"/>
      <c r="D85" s="48"/>
      <c r="E85" s="48"/>
      <c r="F85" s="48"/>
      <c r="G85" s="48"/>
      <c r="H85" s="48"/>
      <c r="I85" s="93">
        <v>790</v>
      </c>
      <c r="J85" s="98">
        <v>790</v>
      </c>
      <c r="K85" s="98">
        <v>778</v>
      </c>
      <c r="L85" s="117">
        <f>K85/J85*100</f>
        <v>98.48101265822785</v>
      </c>
    </row>
    <row r="86" spans="1:12" ht="12.75">
      <c r="A86" s="84" t="s">
        <v>235</v>
      </c>
      <c r="B86" s="48" t="s">
        <v>170</v>
      </c>
      <c r="C86" s="48"/>
      <c r="D86" s="48"/>
      <c r="E86" s="48"/>
      <c r="F86" s="48"/>
      <c r="G86" s="48"/>
      <c r="H86" s="48"/>
      <c r="I86" s="90">
        <f>SUM(I85)</f>
        <v>790</v>
      </c>
      <c r="J86" s="90">
        <f>SUM(J85)</f>
        <v>790</v>
      </c>
      <c r="K86" s="90">
        <f>SUM(K85)</f>
        <v>778</v>
      </c>
      <c r="L86" s="117">
        <f>K86/J86*100</f>
        <v>98.48101265822785</v>
      </c>
    </row>
    <row r="87" spans="1:12" ht="12.75">
      <c r="A87" s="84"/>
      <c r="B87" s="48"/>
      <c r="C87" s="48"/>
      <c r="D87" s="48"/>
      <c r="E87" s="48"/>
      <c r="F87" s="48"/>
      <c r="G87" s="48"/>
      <c r="H87" s="48"/>
      <c r="I87" s="90"/>
      <c r="L87" s="117"/>
    </row>
    <row r="88" spans="1:12" ht="12.75">
      <c r="A88" s="84"/>
      <c r="B88" s="48"/>
      <c r="C88" s="48"/>
      <c r="D88" s="48"/>
      <c r="E88" s="48"/>
      <c r="F88" s="48"/>
      <c r="G88" s="48"/>
      <c r="H88" s="48"/>
      <c r="I88" s="90"/>
      <c r="L88" s="117"/>
    </row>
    <row r="89" spans="1:12" s="87" customFormat="1" ht="12.75">
      <c r="A89" s="86" t="s">
        <v>236</v>
      </c>
      <c r="B89" s="87" t="s">
        <v>241</v>
      </c>
      <c r="I89" s="91"/>
      <c r="J89" s="91"/>
      <c r="K89" s="91"/>
      <c r="L89" s="117"/>
    </row>
    <row r="90" spans="1:12" ht="12.75">
      <c r="A90" s="84" t="s">
        <v>238</v>
      </c>
      <c r="B90" t="s">
        <v>229</v>
      </c>
      <c r="C90" s="48"/>
      <c r="D90" s="48"/>
      <c r="E90" s="48"/>
      <c r="F90" s="48"/>
      <c r="G90" s="48"/>
      <c r="H90" s="48"/>
      <c r="I90" s="93">
        <v>0</v>
      </c>
      <c r="J90" s="98">
        <v>0</v>
      </c>
      <c r="K90" s="98">
        <v>0</v>
      </c>
      <c r="L90" s="117">
        <v>0</v>
      </c>
    </row>
    <row r="91" spans="1:12" ht="12.75">
      <c r="A91" s="84" t="s">
        <v>239</v>
      </c>
      <c r="B91" s="48" t="s">
        <v>170</v>
      </c>
      <c r="C91" s="48"/>
      <c r="D91" s="48"/>
      <c r="E91" s="48"/>
      <c r="F91" s="48"/>
      <c r="H91" s="48"/>
      <c r="I91" s="90">
        <f>SUM(I90)</f>
        <v>0</v>
      </c>
      <c r="J91" s="98">
        <v>0</v>
      </c>
      <c r="K91" s="98">
        <v>0</v>
      </c>
      <c r="L91" s="117">
        <v>0</v>
      </c>
    </row>
    <row r="92" spans="2:12" ht="12.75">
      <c r="B92" s="48"/>
      <c r="C92" s="48"/>
      <c r="D92" s="48"/>
      <c r="E92" s="48"/>
      <c r="F92" s="48"/>
      <c r="G92" s="48"/>
      <c r="H92" s="48"/>
      <c r="I92" s="90"/>
      <c r="L92" s="117"/>
    </row>
    <row r="93" spans="1:12" ht="12.75">
      <c r="A93" s="84"/>
      <c r="B93" s="48"/>
      <c r="C93" s="48"/>
      <c r="D93" s="48"/>
      <c r="E93" s="48"/>
      <c r="F93" s="48"/>
      <c r="G93" s="48"/>
      <c r="H93" s="48"/>
      <c r="I93" s="90"/>
      <c r="L93" s="117"/>
    </row>
    <row r="94" spans="1:12" s="87" customFormat="1" ht="12.75">
      <c r="A94" s="86" t="s">
        <v>240</v>
      </c>
      <c r="B94" s="87" t="s">
        <v>245</v>
      </c>
      <c r="I94" s="91"/>
      <c r="J94" s="91"/>
      <c r="K94" s="91"/>
      <c r="L94" s="117"/>
    </row>
    <row r="95" spans="1:12" ht="12.75">
      <c r="A95" s="84" t="s">
        <v>242</v>
      </c>
      <c r="B95" t="s">
        <v>303</v>
      </c>
      <c r="C95" s="48"/>
      <c r="D95" s="48"/>
      <c r="E95" s="48"/>
      <c r="F95" s="48"/>
      <c r="G95" s="48"/>
      <c r="H95" s="48"/>
      <c r="I95" s="93">
        <v>181</v>
      </c>
      <c r="J95" s="98">
        <v>181</v>
      </c>
      <c r="K95" s="98">
        <v>0</v>
      </c>
      <c r="L95" s="117">
        <f>K95/J95*100</f>
        <v>0</v>
      </c>
    </row>
    <row r="96" spans="1:12" ht="12.75">
      <c r="A96" s="84" t="s">
        <v>243</v>
      </c>
      <c r="B96" s="48" t="s">
        <v>170</v>
      </c>
      <c r="C96" s="48"/>
      <c r="D96" s="48"/>
      <c r="E96" s="48"/>
      <c r="F96" s="48"/>
      <c r="H96" s="48"/>
      <c r="I96" s="90">
        <f>SUM(I95)</f>
        <v>181</v>
      </c>
      <c r="J96" s="90">
        <f>SUM(J95)</f>
        <v>181</v>
      </c>
      <c r="K96" s="90">
        <f>SUM(K95)</f>
        <v>0</v>
      </c>
      <c r="L96" s="117">
        <f>K96/J96*100</f>
        <v>0</v>
      </c>
    </row>
    <row r="97" spans="1:12" ht="12.75">
      <c r="A97" s="84"/>
      <c r="B97" s="48"/>
      <c r="C97" s="48"/>
      <c r="D97" s="48"/>
      <c r="E97" s="48"/>
      <c r="F97" s="48"/>
      <c r="G97" s="48"/>
      <c r="H97" s="48"/>
      <c r="I97" s="90"/>
      <c r="L97" s="117"/>
    </row>
    <row r="98" spans="1:12" s="87" customFormat="1" ht="12.75">
      <c r="A98" s="86" t="s">
        <v>244</v>
      </c>
      <c r="B98" s="87" t="s">
        <v>248</v>
      </c>
      <c r="I98" s="91"/>
      <c r="J98" s="91"/>
      <c r="K98" s="91"/>
      <c r="L98" s="117"/>
    </row>
    <row r="99" spans="1:12" ht="12.75">
      <c r="A99" s="84" t="s">
        <v>246</v>
      </c>
      <c r="B99" s="48" t="s">
        <v>249</v>
      </c>
      <c r="C99" s="48"/>
      <c r="D99" s="48"/>
      <c r="E99" s="48"/>
      <c r="F99" s="48"/>
      <c r="G99" s="48"/>
      <c r="H99" s="48"/>
      <c r="I99" s="97">
        <v>2500</v>
      </c>
      <c r="J99" s="98">
        <v>2500</v>
      </c>
      <c r="K99" s="98">
        <v>571</v>
      </c>
      <c r="L99" s="117">
        <f>K99/J99*100</f>
        <v>22.84</v>
      </c>
    </row>
    <row r="100" spans="1:12" ht="12.75">
      <c r="A100" s="84" t="s">
        <v>247</v>
      </c>
      <c r="B100" s="48" t="s">
        <v>170</v>
      </c>
      <c r="I100" s="90">
        <f>SUM(I99)</f>
        <v>2500</v>
      </c>
      <c r="J100" s="98">
        <v>2500</v>
      </c>
      <c r="K100" s="98">
        <v>571</v>
      </c>
      <c r="L100" s="117">
        <f>K100/J100*100</f>
        <v>22.84</v>
      </c>
    </row>
    <row r="101" ht="12.75">
      <c r="L101" s="117"/>
    </row>
    <row r="102" ht="12.75">
      <c r="L102" s="117"/>
    </row>
    <row r="103" spans="1:12" s="87" customFormat="1" ht="23.25" customHeight="1">
      <c r="A103" s="87" t="s">
        <v>41</v>
      </c>
      <c r="I103" s="91">
        <f>SUM(I8+I12+I23+I33+I40+I64+I69+I73+I77+I82+I86+I91+I96+I100)</f>
        <v>29216</v>
      </c>
      <c r="J103" s="91">
        <f>SUM(J8+J12+J23+J33+J40+J64+J69+J73+J77+J82+J86+J91+J96+J100)</f>
        <v>29839</v>
      </c>
      <c r="K103" s="91">
        <f>SUM(K8+K12+K23+K33+K40+K64+K69+K73+K77+K82+K86+K91+K96+K100)</f>
        <v>14649</v>
      </c>
      <c r="L103" s="117">
        <f>K103/J103*100</f>
        <v>49.09346827976809</v>
      </c>
    </row>
    <row r="104" ht="12.75">
      <c r="L104" s="117"/>
    </row>
    <row r="105" spans="1:12" s="87" customFormat="1" ht="12.75">
      <c r="A105" s="87" t="s">
        <v>406</v>
      </c>
      <c r="I105" s="91">
        <v>0</v>
      </c>
      <c r="J105" s="91">
        <v>0</v>
      </c>
      <c r="K105" s="91">
        <v>87</v>
      </c>
      <c r="L105" s="117">
        <v>0</v>
      </c>
    </row>
    <row r="106" spans="9:12" s="87" customFormat="1" ht="12.75">
      <c r="I106" s="91"/>
      <c r="J106" s="91"/>
      <c r="K106" s="91"/>
      <c r="L106" s="117"/>
    </row>
    <row r="107" spans="1:12" s="87" customFormat="1" ht="12.75">
      <c r="A107" s="87" t="s">
        <v>407</v>
      </c>
      <c r="I107" s="91">
        <f>SUM(I103:I106)</f>
        <v>29216</v>
      </c>
      <c r="J107" s="91">
        <f>SUM(J103:J106)</f>
        <v>29839</v>
      </c>
      <c r="K107" s="91">
        <f>SUM(K103:K106)</f>
        <v>14736</v>
      </c>
      <c r="L107" s="117">
        <f>K107/J107*100</f>
        <v>49.38503301048963</v>
      </c>
    </row>
  </sheetData>
  <mergeCells count="3">
    <mergeCell ref="I1:J1"/>
    <mergeCell ref="K1:K2"/>
    <mergeCell ref="L1:L2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61.140625" style="0" customWidth="1"/>
    <col min="2" max="3" width="11.8515625" style="0" customWidth="1"/>
    <col min="4" max="4" width="10.7109375" style="0" customWidth="1"/>
    <col min="5" max="5" width="10.421875" style="0" customWidth="1"/>
  </cols>
  <sheetData>
    <row r="1" spans="1:5" ht="15.75">
      <c r="A1" s="123"/>
      <c r="B1" s="123"/>
      <c r="C1" s="123"/>
      <c r="D1" s="123"/>
      <c r="E1" s="123"/>
    </row>
    <row r="2" spans="1:5" ht="15.75">
      <c r="A2" s="124" t="s">
        <v>322</v>
      </c>
      <c r="B2" s="124"/>
      <c r="C2" s="124"/>
      <c r="D2" s="124"/>
      <c r="E2" s="124"/>
    </row>
    <row r="3" spans="1:5" ht="15.75">
      <c r="A3" s="124" t="s">
        <v>412</v>
      </c>
      <c r="B3" s="124"/>
      <c r="C3" s="124"/>
      <c r="D3" s="124"/>
      <c r="E3" s="124"/>
    </row>
    <row r="4" spans="1:5" ht="15.75">
      <c r="A4" s="1"/>
      <c r="B4" s="1"/>
      <c r="C4" s="1"/>
      <c r="D4" s="1"/>
      <c r="E4" s="1"/>
    </row>
    <row r="5" spans="1:5" ht="49.5" customHeight="1">
      <c r="A5" s="102" t="s">
        <v>336</v>
      </c>
      <c r="B5" s="103" t="s">
        <v>337</v>
      </c>
      <c r="C5" s="103" t="s">
        <v>338</v>
      </c>
      <c r="D5" s="103" t="s">
        <v>339</v>
      </c>
      <c r="E5" s="103" t="s">
        <v>340</v>
      </c>
    </row>
    <row r="6" spans="1:5" ht="15.75">
      <c r="A6" s="1"/>
      <c r="B6" s="61"/>
      <c r="C6" s="61"/>
      <c r="D6" s="61"/>
      <c r="E6" s="61"/>
    </row>
    <row r="7" spans="1:5" ht="15.75">
      <c r="A7" s="104" t="s">
        <v>341</v>
      </c>
      <c r="B7" s="61">
        <v>0</v>
      </c>
      <c r="C7" s="61">
        <v>0</v>
      </c>
      <c r="D7" s="61">
        <v>0</v>
      </c>
      <c r="E7" s="61">
        <f aca="true" t="shared" si="0" ref="E7:E17">SUM(B7:D7)</f>
        <v>0</v>
      </c>
    </row>
    <row r="8" spans="1:5" ht="15.75">
      <c r="A8" s="104" t="s">
        <v>413</v>
      </c>
      <c r="B8" s="61">
        <v>64</v>
      </c>
      <c r="C8" s="61">
        <v>0</v>
      </c>
      <c r="D8" s="61">
        <v>0</v>
      </c>
      <c r="E8" s="61">
        <f t="shared" si="0"/>
        <v>64</v>
      </c>
    </row>
    <row r="9" spans="1:5" ht="15.75">
      <c r="A9" s="104" t="s">
        <v>342</v>
      </c>
      <c r="B9" s="61">
        <v>1834</v>
      </c>
      <c r="C9" s="61">
        <v>0</v>
      </c>
      <c r="D9" s="61">
        <v>0</v>
      </c>
      <c r="E9" s="61">
        <f t="shared" si="0"/>
        <v>1834</v>
      </c>
    </row>
    <row r="10" spans="1:5" ht="15.75">
      <c r="A10" s="104" t="s">
        <v>343</v>
      </c>
      <c r="B10" s="61">
        <v>6239</v>
      </c>
      <c r="C10" s="61">
        <v>0</v>
      </c>
      <c r="D10" s="61">
        <v>0</v>
      </c>
      <c r="E10" s="61">
        <f t="shared" si="0"/>
        <v>6239</v>
      </c>
    </row>
    <row r="11" spans="1:5" ht="15.75">
      <c r="A11" s="13" t="s">
        <v>344</v>
      </c>
      <c r="B11" s="61">
        <v>171</v>
      </c>
      <c r="C11" s="61">
        <v>0</v>
      </c>
      <c r="D11" s="61">
        <v>0</v>
      </c>
      <c r="E11" s="61">
        <f t="shared" si="0"/>
        <v>171</v>
      </c>
    </row>
    <row r="12" spans="1:5" ht="15.75">
      <c r="A12" s="13" t="s">
        <v>345</v>
      </c>
      <c r="B12" s="61">
        <v>4992</v>
      </c>
      <c r="C12" s="61">
        <v>0</v>
      </c>
      <c r="D12" s="61">
        <v>0</v>
      </c>
      <c r="E12" s="61">
        <f t="shared" si="0"/>
        <v>4992</v>
      </c>
    </row>
    <row r="13" spans="1:5" ht="15.75">
      <c r="A13" s="104" t="s">
        <v>346</v>
      </c>
      <c r="B13" s="61">
        <v>0</v>
      </c>
      <c r="C13" s="61">
        <v>0</v>
      </c>
      <c r="D13" s="61">
        <v>0</v>
      </c>
      <c r="E13" s="61">
        <f t="shared" si="0"/>
        <v>0</v>
      </c>
    </row>
    <row r="14" spans="1:5" ht="15.75">
      <c r="A14" s="104" t="s">
        <v>350</v>
      </c>
      <c r="B14" s="61">
        <v>0</v>
      </c>
      <c r="C14" s="61">
        <v>0</v>
      </c>
      <c r="D14" s="61">
        <v>0</v>
      </c>
      <c r="E14" s="61">
        <f t="shared" si="0"/>
        <v>0</v>
      </c>
    </row>
    <row r="15" spans="1:5" ht="15.75">
      <c r="A15" s="104" t="s">
        <v>347</v>
      </c>
      <c r="B15" s="61">
        <v>778</v>
      </c>
      <c r="C15" s="61">
        <v>0</v>
      </c>
      <c r="D15" s="61">
        <v>0</v>
      </c>
      <c r="E15" s="61">
        <f t="shared" si="0"/>
        <v>778</v>
      </c>
    </row>
    <row r="16" spans="1:5" ht="15.75">
      <c r="A16" s="104" t="s">
        <v>348</v>
      </c>
      <c r="B16" s="61">
        <v>0</v>
      </c>
      <c r="C16" s="61">
        <v>0</v>
      </c>
      <c r="D16" s="61">
        <v>0</v>
      </c>
      <c r="E16" s="61">
        <f t="shared" si="0"/>
        <v>0</v>
      </c>
    </row>
    <row r="17" spans="1:5" ht="15.75">
      <c r="A17" s="105" t="s">
        <v>351</v>
      </c>
      <c r="B17" s="106">
        <v>571</v>
      </c>
      <c r="C17" s="106">
        <v>0</v>
      </c>
      <c r="D17" s="106">
        <v>0</v>
      </c>
      <c r="E17" s="106">
        <f t="shared" si="0"/>
        <v>571</v>
      </c>
    </row>
    <row r="18" spans="1:5" ht="15.75">
      <c r="A18" s="107" t="s">
        <v>349</v>
      </c>
      <c r="B18" s="108">
        <f>SUM(B7:B17)</f>
        <v>14649</v>
      </c>
      <c r="C18" s="108">
        <f>SUM(C7:C17)</f>
        <v>0</v>
      </c>
      <c r="D18" s="108">
        <f>SUM(D7:D17)</f>
        <v>0</v>
      </c>
      <c r="E18" s="108">
        <f>SUM(E7:E17)</f>
        <v>14649</v>
      </c>
    </row>
    <row r="20" spans="1:5" s="87" customFormat="1" ht="15.75">
      <c r="A20" s="172" t="s">
        <v>406</v>
      </c>
      <c r="B20" s="169">
        <v>0</v>
      </c>
      <c r="C20" s="169">
        <v>0</v>
      </c>
      <c r="D20" s="169">
        <v>0</v>
      </c>
      <c r="E20" s="169">
        <v>87</v>
      </c>
    </row>
    <row r="21" s="87" customFormat="1" ht="12.75"/>
    <row r="22" spans="1:5" s="87" customFormat="1" ht="12.75">
      <c r="A22" s="87" t="s">
        <v>407</v>
      </c>
      <c r="B22" s="173">
        <f>SUM(B18:B20)</f>
        <v>14649</v>
      </c>
      <c r="C22" s="173">
        <f>SUM(C18:C20)</f>
        <v>0</v>
      </c>
      <c r="D22" s="173">
        <f>SUM(D18:D20)</f>
        <v>0</v>
      </c>
      <c r="E22" s="173">
        <f>SUM(E18:E20)</f>
        <v>14736</v>
      </c>
    </row>
    <row r="33" ht="15.75" customHeight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7"/>
  <sheetViews>
    <sheetView view="pageBreakPreview" zoomScaleSheetLayoutView="100" workbookViewId="0" topLeftCell="A164">
      <selection activeCell="A1" sqref="A1:G1"/>
    </sheetView>
  </sheetViews>
  <sheetFormatPr defaultColWidth="9.140625" defaultRowHeight="12.75"/>
  <cols>
    <col min="1" max="1" width="2.421875" style="128" customWidth="1"/>
    <col min="2" max="2" width="3.421875" style="132" customWidth="1"/>
    <col min="3" max="4" width="2.140625" style="132" customWidth="1"/>
    <col min="5" max="5" width="57.421875" style="132" customWidth="1"/>
    <col min="6" max="6" width="9.00390625" style="132" bestFit="1" customWidth="1"/>
    <col min="7" max="7" width="14.57421875" style="119" customWidth="1"/>
    <col min="8" max="8" width="11.57421875" style="119" bestFit="1" customWidth="1"/>
    <col min="9" max="9" width="17.28125" style="119" customWidth="1"/>
    <col min="10" max="10" width="14.140625" style="120" customWidth="1"/>
    <col min="11" max="16384" width="9.140625" style="120" customWidth="1"/>
  </cols>
  <sheetData>
    <row r="1" spans="1:7" ht="24" customHeight="1">
      <c r="A1" s="221"/>
      <c r="B1" s="221"/>
      <c r="C1" s="221"/>
      <c r="D1" s="221"/>
      <c r="E1" s="221"/>
      <c r="F1" s="221"/>
      <c r="G1" s="221"/>
    </row>
    <row r="2" spans="1:7" ht="15">
      <c r="A2" s="114" t="s">
        <v>322</v>
      </c>
      <c r="B2" s="114"/>
      <c r="C2" s="114"/>
      <c r="D2" s="114"/>
      <c r="E2" s="114"/>
      <c r="F2" s="114"/>
      <c r="G2" s="121"/>
    </row>
    <row r="3" spans="1:7" ht="15">
      <c r="A3" s="114" t="s">
        <v>251</v>
      </c>
      <c r="B3" s="114"/>
      <c r="C3" s="114"/>
      <c r="D3" s="114"/>
      <c r="E3" s="114"/>
      <c r="F3" s="114"/>
      <c r="G3" s="121"/>
    </row>
    <row r="4" spans="1:7" ht="15">
      <c r="A4" s="114" t="s">
        <v>153</v>
      </c>
      <c r="B4" s="114"/>
      <c r="C4" s="114"/>
      <c r="D4" s="114"/>
      <c r="E4" s="114"/>
      <c r="F4" s="114"/>
      <c r="G4" s="121"/>
    </row>
    <row r="5" spans="1:7" ht="7.5" customHeight="1" thickBot="1">
      <c r="A5" s="122"/>
      <c r="B5" s="122"/>
      <c r="C5" s="122"/>
      <c r="D5" s="122"/>
      <c r="E5" s="122"/>
      <c r="F5" s="122"/>
      <c r="G5" s="121"/>
    </row>
    <row r="6" spans="1:10" ht="35.25" customHeight="1">
      <c r="A6" s="226" t="s">
        <v>156</v>
      </c>
      <c r="B6" s="226"/>
      <c r="C6" s="226"/>
      <c r="D6" s="226"/>
      <c r="E6" s="226"/>
      <c r="F6" s="225" t="s">
        <v>150</v>
      </c>
      <c r="G6" s="219" t="s">
        <v>377</v>
      </c>
      <c r="H6" s="220"/>
      <c r="I6" s="196" t="s">
        <v>378</v>
      </c>
      <c r="J6" s="222" t="s">
        <v>379</v>
      </c>
    </row>
    <row r="7" spans="1:10" s="127" customFormat="1" ht="39.75" customHeight="1">
      <c r="A7" s="226"/>
      <c r="B7" s="226"/>
      <c r="C7" s="226"/>
      <c r="D7" s="226"/>
      <c r="E7" s="226"/>
      <c r="F7" s="225"/>
      <c r="G7" s="113" t="s">
        <v>380</v>
      </c>
      <c r="H7" s="113" t="s">
        <v>381</v>
      </c>
      <c r="I7" s="197"/>
      <c r="J7" s="223"/>
    </row>
    <row r="8" spans="1:10" s="119" customFormat="1" ht="15">
      <c r="A8" s="128"/>
      <c r="B8" s="129" t="s">
        <v>250</v>
      </c>
      <c r="C8" s="129"/>
      <c r="D8" s="129"/>
      <c r="E8" s="129"/>
      <c r="F8" s="129"/>
      <c r="G8" s="130">
        <f>SUM(G9+G14+G17+G28+G54+G66+G67)</f>
        <v>13237</v>
      </c>
      <c r="H8" s="130">
        <f>SUM(H9+H14+H17+H28+H54+H66+H67+H19)</f>
        <v>12046</v>
      </c>
      <c r="I8" s="130">
        <f>SUM(I9+I14+I17+I28+I54+I66+I67+I19)</f>
        <v>4881</v>
      </c>
      <c r="J8" s="131">
        <f>I8/H8*100</f>
        <v>40.5196745807737</v>
      </c>
    </row>
    <row r="9" spans="1:10" s="119" customFormat="1" ht="15">
      <c r="A9" s="128"/>
      <c r="B9" s="132"/>
      <c r="C9" s="132" t="s">
        <v>10</v>
      </c>
      <c r="D9" s="132"/>
      <c r="E9" s="132"/>
      <c r="F9" s="132"/>
      <c r="G9" s="133">
        <f>SUM(G10:G13)</f>
        <v>2188</v>
      </c>
      <c r="H9" s="133">
        <f>SUM(H10:H13)</f>
        <v>2188</v>
      </c>
      <c r="I9" s="133">
        <f>SUM(I10:I13)</f>
        <v>1092</v>
      </c>
      <c r="J9" s="131">
        <f aca="true" t="shared" si="0" ref="J9:J72">I9/H9*100</f>
        <v>49.90859232175503</v>
      </c>
    </row>
    <row r="10" spans="1:10" s="119" customFormat="1" ht="15">
      <c r="A10" s="128"/>
      <c r="B10" s="132"/>
      <c r="C10" s="132"/>
      <c r="D10" s="132" t="s">
        <v>158</v>
      </c>
      <c r="E10" s="132"/>
      <c r="F10" s="132"/>
      <c r="G10" s="134">
        <v>1680</v>
      </c>
      <c r="H10" s="134">
        <v>1680</v>
      </c>
      <c r="I10" s="134">
        <v>840</v>
      </c>
      <c r="J10" s="131">
        <f t="shared" si="0"/>
        <v>50</v>
      </c>
    </row>
    <row r="11" spans="1:10" s="119" customFormat="1" ht="15">
      <c r="A11" s="128"/>
      <c r="B11" s="132"/>
      <c r="C11" s="132"/>
      <c r="D11" s="132" t="s">
        <v>159</v>
      </c>
      <c r="E11" s="132"/>
      <c r="F11" s="132"/>
      <c r="G11" s="134">
        <v>0</v>
      </c>
      <c r="H11" s="134">
        <v>0</v>
      </c>
      <c r="I11" s="134">
        <v>0</v>
      </c>
      <c r="J11" s="131">
        <v>0</v>
      </c>
    </row>
    <row r="12" spans="1:10" s="119" customFormat="1" ht="15">
      <c r="A12" s="128"/>
      <c r="B12" s="132"/>
      <c r="C12" s="132"/>
      <c r="D12" s="132" t="s">
        <v>160</v>
      </c>
      <c r="E12" s="132"/>
      <c r="F12" s="132"/>
      <c r="G12" s="134">
        <v>508</v>
      </c>
      <c r="H12" s="134">
        <v>508</v>
      </c>
      <c r="I12" s="134">
        <v>252</v>
      </c>
      <c r="J12" s="131">
        <f t="shared" si="0"/>
        <v>49.60629921259843</v>
      </c>
    </row>
    <row r="13" spans="1:10" s="119" customFormat="1" ht="31.5" customHeight="1">
      <c r="A13" s="128"/>
      <c r="B13" s="132"/>
      <c r="C13" s="132"/>
      <c r="D13" s="218" t="s">
        <v>136</v>
      </c>
      <c r="E13" s="218"/>
      <c r="F13" s="135"/>
      <c r="G13" s="134">
        <v>0</v>
      </c>
      <c r="H13" s="134">
        <v>0</v>
      </c>
      <c r="I13" s="134">
        <v>0</v>
      </c>
      <c r="J13" s="131">
        <v>0</v>
      </c>
    </row>
    <row r="14" spans="1:10" s="119" customFormat="1" ht="15">
      <c r="A14" s="128"/>
      <c r="B14" s="132"/>
      <c r="C14" s="132" t="s">
        <v>42</v>
      </c>
      <c r="D14" s="132"/>
      <c r="E14" s="132"/>
      <c r="F14" s="132"/>
      <c r="G14" s="133">
        <f>SUM(G15:G16)</f>
        <v>1152</v>
      </c>
      <c r="H14" s="133">
        <f>SUM(H15:H16)</f>
        <v>1152</v>
      </c>
      <c r="I14" s="133">
        <f>SUM(I15:I16)</f>
        <v>576</v>
      </c>
      <c r="J14" s="131">
        <f t="shared" si="0"/>
        <v>50</v>
      </c>
    </row>
    <row r="15" spans="1:10" s="119" customFormat="1" ht="15">
      <c r="A15" s="128"/>
      <c r="B15" s="132"/>
      <c r="C15" s="132"/>
      <c r="D15" s="132" t="s">
        <v>146</v>
      </c>
      <c r="E15" s="132"/>
      <c r="F15" s="132"/>
      <c r="G15" s="134">
        <v>1080</v>
      </c>
      <c r="H15" s="134">
        <v>1080</v>
      </c>
      <c r="I15" s="134">
        <v>540</v>
      </c>
      <c r="J15" s="131">
        <f t="shared" si="0"/>
        <v>50</v>
      </c>
    </row>
    <row r="16" spans="1:10" s="119" customFormat="1" ht="15">
      <c r="A16" s="128"/>
      <c r="B16" s="132"/>
      <c r="C16" s="132"/>
      <c r="D16" s="132" t="s">
        <v>252</v>
      </c>
      <c r="E16" s="132"/>
      <c r="F16" s="132"/>
      <c r="G16" s="134">
        <v>72</v>
      </c>
      <c r="H16" s="134">
        <v>72</v>
      </c>
      <c r="I16" s="134">
        <v>36</v>
      </c>
      <c r="J16" s="131">
        <f t="shared" si="0"/>
        <v>50</v>
      </c>
    </row>
    <row r="17" spans="1:10" s="119" customFormat="1" ht="15">
      <c r="A17" s="128"/>
      <c r="B17" s="132"/>
      <c r="C17" s="128" t="s">
        <v>11</v>
      </c>
      <c r="D17" s="128"/>
      <c r="E17" s="132"/>
      <c r="F17" s="132"/>
      <c r="G17" s="133">
        <f>SUM(G18:G18)</f>
        <v>725</v>
      </c>
      <c r="H17" s="133">
        <f>SUM(H18:H18)</f>
        <v>725</v>
      </c>
      <c r="I17" s="133">
        <f>SUM(I18:I18)</f>
        <v>405</v>
      </c>
      <c r="J17" s="131">
        <f t="shared" si="0"/>
        <v>55.86206896551724</v>
      </c>
    </row>
    <row r="18" spans="1:10" s="119" customFormat="1" ht="15">
      <c r="A18" s="128"/>
      <c r="B18" s="132"/>
      <c r="C18" s="128"/>
      <c r="D18" s="125" t="s">
        <v>147</v>
      </c>
      <c r="E18" s="125"/>
      <c r="F18" s="132"/>
      <c r="G18" s="133">
        <v>725</v>
      </c>
      <c r="H18" s="133">
        <v>725</v>
      </c>
      <c r="I18" s="133">
        <v>405</v>
      </c>
      <c r="J18" s="131">
        <f t="shared" si="0"/>
        <v>55.86206896551724</v>
      </c>
    </row>
    <row r="19" spans="1:10" s="119" customFormat="1" ht="15">
      <c r="A19" s="128"/>
      <c r="B19" s="132"/>
      <c r="C19" s="128" t="s">
        <v>258</v>
      </c>
      <c r="D19" s="132"/>
      <c r="E19" s="132"/>
      <c r="F19" s="132"/>
      <c r="G19" s="133">
        <f>SUM(G20:G21)</f>
        <v>0</v>
      </c>
      <c r="H19" s="133">
        <f>SUM(H20:H21)</f>
        <v>127</v>
      </c>
      <c r="I19" s="133">
        <f>SUM(I20:I21)</f>
        <v>127</v>
      </c>
      <c r="J19" s="131">
        <f t="shared" si="0"/>
        <v>100</v>
      </c>
    </row>
    <row r="20" spans="1:10" s="119" customFormat="1" ht="15">
      <c r="A20" s="128"/>
      <c r="B20" s="132"/>
      <c r="C20" s="128"/>
      <c r="D20" s="132"/>
      <c r="E20" s="132" t="s">
        <v>257</v>
      </c>
      <c r="F20" s="132"/>
      <c r="G20" s="133">
        <v>0</v>
      </c>
      <c r="H20" s="133">
        <v>100</v>
      </c>
      <c r="I20" s="133">
        <v>100</v>
      </c>
      <c r="J20" s="131">
        <f t="shared" si="0"/>
        <v>100</v>
      </c>
    </row>
    <row r="21" spans="1:10" s="119" customFormat="1" ht="15">
      <c r="A21" s="128"/>
      <c r="B21" s="132"/>
      <c r="C21" s="128"/>
      <c r="D21" s="132"/>
      <c r="E21" s="132" t="s">
        <v>259</v>
      </c>
      <c r="F21" s="132"/>
      <c r="G21" s="133">
        <v>0</v>
      </c>
      <c r="H21" s="133">
        <v>27</v>
      </c>
      <c r="I21" s="133">
        <v>27</v>
      </c>
      <c r="J21" s="131">
        <f t="shared" si="0"/>
        <v>100</v>
      </c>
    </row>
    <row r="22" spans="1:10" s="119" customFormat="1" ht="15">
      <c r="A22" s="128"/>
      <c r="B22" s="132"/>
      <c r="C22" s="128" t="s">
        <v>18</v>
      </c>
      <c r="D22" s="132"/>
      <c r="E22" s="132"/>
      <c r="F22" s="132"/>
      <c r="G22" s="133">
        <f>SUM(G23:G24)</f>
        <v>0</v>
      </c>
      <c r="H22" s="133">
        <f>SUM(H23:H24)</f>
        <v>0</v>
      </c>
      <c r="I22" s="133">
        <f>SUM(I23:I24)</f>
        <v>0</v>
      </c>
      <c r="J22" s="131">
        <v>0</v>
      </c>
    </row>
    <row r="23" spans="1:10" s="119" customFormat="1" ht="15">
      <c r="A23" s="128"/>
      <c r="B23" s="132"/>
      <c r="C23" s="128"/>
      <c r="D23" s="132"/>
      <c r="E23" s="132" t="s">
        <v>256</v>
      </c>
      <c r="F23" s="132"/>
      <c r="G23" s="133">
        <v>0</v>
      </c>
      <c r="H23" s="133">
        <v>0</v>
      </c>
      <c r="I23" s="133">
        <v>0</v>
      </c>
      <c r="J23" s="131">
        <v>0</v>
      </c>
    </row>
    <row r="24" spans="1:10" s="119" customFormat="1" ht="15">
      <c r="A24" s="128"/>
      <c r="B24" s="132"/>
      <c r="C24" s="128"/>
      <c r="D24" s="132"/>
      <c r="E24" s="132" t="s">
        <v>46</v>
      </c>
      <c r="F24" s="132"/>
      <c r="G24" s="133">
        <v>0</v>
      </c>
      <c r="H24" s="133">
        <v>0</v>
      </c>
      <c r="I24" s="133">
        <v>0</v>
      </c>
      <c r="J24" s="131">
        <v>0</v>
      </c>
    </row>
    <row r="25" spans="1:10" s="119" customFormat="1" ht="15">
      <c r="A25" s="128"/>
      <c r="B25" s="132"/>
      <c r="C25" s="132" t="s">
        <v>43</v>
      </c>
      <c r="D25" s="132"/>
      <c r="E25" s="132"/>
      <c r="F25" s="132"/>
      <c r="G25" s="133">
        <f>SUM(G26:G27)</f>
        <v>0</v>
      </c>
      <c r="H25" s="133">
        <f>SUM(H26:H27)</f>
        <v>0</v>
      </c>
      <c r="I25" s="133">
        <f>SUM(I26:I27)</f>
        <v>0</v>
      </c>
      <c r="J25" s="131">
        <v>0</v>
      </c>
    </row>
    <row r="26" spans="1:10" s="119" customFormat="1" ht="15">
      <c r="A26" s="128"/>
      <c r="B26" s="132"/>
      <c r="C26" s="132"/>
      <c r="D26" s="132"/>
      <c r="E26" s="136" t="s">
        <v>44</v>
      </c>
      <c r="F26" s="136"/>
      <c r="G26" s="134">
        <v>0</v>
      </c>
      <c r="H26" s="134">
        <v>0</v>
      </c>
      <c r="I26" s="134">
        <v>0</v>
      </c>
      <c r="J26" s="131">
        <v>0</v>
      </c>
    </row>
    <row r="27" spans="1:10" s="119" customFormat="1" ht="15">
      <c r="A27" s="128"/>
      <c r="B27" s="132"/>
      <c r="C27" s="132"/>
      <c r="D27" s="132"/>
      <c r="E27" s="136" t="s">
        <v>45</v>
      </c>
      <c r="F27" s="136"/>
      <c r="G27" s="134">
        <v>0</v>
      </c>
      <c r="H27" s="134">
        <v>0</v>
      </c>
      <c r="I27" s="134">
        <v>0</v>
      </c>
      <c r="J27" s="131">
        <v>0</v>
      </c>
    </row>
    <row r="28" spans="1:10" s="119" customFormat="1" ht="15">
      <c r="A28" s="128"/>
      <c r="B28" s="132"/>
      <c r="C28" s="132" t="s">
        <v>12</v>
      </c>
      <c r="D28" s="132"/>
      <c r="E28" s="136"/>
      <c r="F28" s="136"/>
      <c r="G28" s="137">
        <f>SUM(G29,G33,G44,G50)</f>
        <v>2110</v>
      </c>
      <c r="H28" s="137">
        <f>SUM(H29,H33,H44,H50)</f>
        <v>2110</v>
      </c>
      <c r="I28" s="137">
        <f>SUM(I29,I33,I44,I50)</f>
        <v>909</v>
      </c>
      <c r="J28" s="131">
        <f t="shared" si="0"/>
        <v>43.08056872037915</v>
      </c>
    </row>
    <row r="29" spans="1:10" s="119" customFormat="1" ht="15">
      <c r="A29" s="128"/>
      <c r="B29" s="132"/>
      <c r="C29" s="132"/>
      <c r="D29" s="132" t="s">
        <v>47</v>
      </c>
      <c r="E29" s="136"/>
      <c r="F29" s="136"/>
      <c r="G29" s="137">
        <f>SUM(G30:G32)</f>
        <v>20</v>
      </c>
      <c r="H29" s="137">
        <f>SUM(H30:H32)</f>
        <v>20</v>
      </c>
      <c r="I29" s="137">
        <f>SUM(I30:I32)</f>
        <v>17</v>
      </c>
      <c r="J29" s="131">
        <f t="shared" si="0"/>
        <v>85</v>
      </c>
    </row>
    <row r="30" spans="1:10" s="119" customFormat="1" ht="15">
      <c r="A30" s="128"/>
      <c r="B30" s="132"/>
      <c r="C30" s="132"/>
      <c r="D30" s="132"/>
      <c r="E30" s="136" t="s">
        <v>48</v>
      </c>
      <c r="F30" s="136"/>
      <c r="G30" s="134">
        <v>20</v>
      </c>
      <c r="H30" s="134">
        <v>20</v>
      </c>
      <c r="I30" s="134">
        <v>8</v>
      </c>
      <c r="J30" s="131">
        <f t="shared" si="0"/>
        <v>40</v>
      </c>
    </row>
    <row r="31" spans="1:10" s="119" customFormat="1" ht="15">
      <c r="A31" s="128"/>
      <c r="B31" s="132"/>
      <c r="C31" s="132"/>
      <c r="D31" s="132"/>
      <c r="E31" s="136" t="s">
        <v>49</v>
      </c>
      <c r="F31" s="136"/>
      <c r="G31" s="134">
        <v>0</v>
      </c>
      <c r="H31" s="134">
        <v>0</v>
      </c>
      <c r="I31" s="134">
        <v>0</v>
      </c>
      <c r="J31" s="131">
        <v>0</v>
      </c>
    </row>
    <row r="32" spans="1:10" s="119" customFormat="1" ht="15">
      <c r="A32" s="128"/>
      <c r="B32" s="132"/>
      <c r="C32" s="132"/>
      <c r="D32" s="132"/>
      <c r="E32" s="136" t="s">
        <v>260</v>
      </c>
      <c r="F32" s="136"/>
      <c r="G32" s="134">
        <v>0</v>
      </c>
      <c r="H32" s="134">
        <v>0</v>
      </c>
      <c r="I32" s="134">
        <v>9</v>
      </c>
      <c r="J32" s="131">
        <v>0</v>
      </c>
    </row>
    <row r="33" spans="1:10" s="119" customFormat="1" ht="15">
      <c r="A33" s="128"/>
      <c r="B33" s="132"/>
      <c r="C33" s="132"/>
      <c r="D33" s="132" t="s">
        <v>51</v>
      </c>
      <c r="E33" s="136"/>
      <c r="F33" s="136"/>
      <c r="G33" s="137">
        <f>SUM(G34:G43)</f>
        <v>490</v>
      </c>
      <c r="H33" s="137">
        <f>SUM(H34:H43)</f>
        <v>824</v>
      </c>
      <c r="I33" s="137">
        <f>SUM(I34:I43)</f>
        <v>502</v>
      </c>
      <c r="J33" s="131">
        <f t="shared" si="0"/>
        <v>60.922330097087375</v>
      </c>
    </row>
    <row r="34" spans="1:10" s="119" customFormat="1" ht="15">
      <c r="A34" s="128"/>
      <c r="B34" s="132"/>
      <c r="C34" s="132"/>
      <c r="D34" s="132"/>
      <c r="E34" s="136" t="s">
        <v>52</v>
      </c>
      <c r="F34" s="136"/>
      <c r="G34" s="134">
        <v>160</v>
      </c>
      <c r="H34" s="134">
        <v>160</v>
      </c>
      <c r="I34" s="134">
        <v>51</v>
      </c>
      <c r="J34" s="131">
        <f t="shared" si="0"/>
        <v>31.874999999999996</v>
      </c>
    </row>
    <row r="35" spans="1:10" s="119" customFormat="1" ht="15">
      <c r="A35" s="128"/>
      <c r="B35" s="132"/>
      <c r="C35" s="132"/>
      <c r="D35" s="132"/>
      <c r="E35" s="136" t="s">
        <v>53</v>
      </c>
      <c r="F35" s="136"/>
      <c r="G35" s="134">
        <v>0</v>
      </c>
      <c r="H35" s="134">
        <v>0</v>
      </c>
      <c r="I35" s="134">
        <v>0</v>
      </c>
      <c r="J35" s="131">
        <v>0</v>
      </c>
    </row>
    <row r="36" spans="1:10" s="119" customFormat="1" ht="15">
      <c r="A36" s="128"/>
      <c r="B36" s="132"/>
      <c r="C36" s="132"/>
      <c r="D36" s="132"/>
      <c r="E36" s="136" t="s">
        <v>261</v>
      </c>
      <c r="F36" s="136"/>
      <c r="G36" s="134">
        <v>30</v>
      </c>
      <c r="H36" s="134">
        <v>30</v>
      </c>
      <c r="I36" s="134">
        <v>110</v>
      </c>
      <c r="J36" s="131">
        <f t="shared" si="0"/>
        <v>366.66666666666663</v>
      </c>
    </row>
    <row r="37" spans="1:10" s="119" customFormat="1" ht="15">
      <c r="A37" s="128"/>
      <c r="B37" s="132"/>
      <c r="C37" s="132"/>
      <c r="D37" s="132"/>
      <c r="E37" s="136" t="s">
        <v>54</v>
      </c>
      <c r="F37" s="136"/>
      <c r="G37" s="134">
        <v>0</v>
      </c>
      <c r="H37" s="134">
        <v>167</v>
      </c>
      <c r="I37" s="134">
        <v>167</v>
      </c>
      <c r="J37" s="131">
        <f t="shared" si="0"/>
        <v>100</v>
      </c>
    </row>
    <row r="38" spans="1:10" s="119" customFormat="1" ht="15">
      <c r="A38" s="128"/>
      <c r="B38" s="132"/>
      <c r="C38" s="132"/>
      <c r="D38" s="132"/>
      <c r="E38" s="136" t="s">
        <v>55</v>
      </c>
      <c r="F38" s="136"/>
      <c r="G38" s="134">
        <v>0</v>
      </c>
      <c r="H38" s="134">
        <v>0</v>
      </c>
      <c r="I38" s="134">
        <v>0</v>
      </c>
      <c r="J38" s="131">
        <v>0</v>
      </c>
    </row>
    <row r="39" spans="1:10" s="119" customFormat="1" ht="15">
      <c r="A39" s="128"/>
      <c r="B39" s="132"/>
      <c r="C39" s="132"/>
      <c r="D39" s="132"/>
      <c r="E39" s="136" t="s">
        <v>56</v>
      </c>
      <c r="F39" s="136"/>
      <c r="G39" s="134">
        <v>0</v>
      </c>
      <c r="H39" s="134">
        <v>0</v>
      </c>
      <c r="I39" s="134">
        <v>0</v>
      </c>
      <c r="J39" s="131">
        <v>0</v>
      </c>
    </row>
    <row r="40" spans="1:10" s="119" customFormat="1" ht="15">
      <c r="A40" s="128"/>
      <c r="B40" s="132"/>
      <c r="C40" s="132"/>
      <c r="D40" s="132"/>
      <c r="E40" s="136" t="s">
        <v>57</v>
      </c>
      <c r="F40" s="136"/>
      <c r="G40" s="134">
        <v>0</v>
      </c>
      <c r="H40" s="134">
        <v>0</v>
      </c>
      <c r="I40" s="134">
        <v>0</v>
      </c>
      <c r="J40" s="131">
        <v>0</v>
      </c>
    </row>
    <row r="41" spans="1:10" s="119" customFormat="1" ht="15">
      <c r="A41" s="128"/>
      <c r="B41" s="132"/>
      <c r="C41" s="132"/>
      <c r="D41" s="132"/>
      <c r="E41" s="136" t="s">
        <v>58</v>
      </c>
      <c r="F41" s="136"/>
      <c r="G41" s="134">
        <v>250</v>
      </c>
      <c r="H41" s="134">
        <v>250</v>
      </c>
      <c r="I41" s="134">
        <v>7</v>
      </c>
      <c r="J41" s="131">
        <f t="shared" si="0"/>
        <v>2.8000000000000003</v>
      </c>
    </row>
    <row r="42" spans="1:10" s="119" customFormat="1" ht="30">
      <c r="A42" s="128"/>
      <c r="B42" s="132"/>
      <c r="C42" s="132"/>
      <c r="D42" s="132"/>
      <c r="E42" s="138" t="s">
        <v>59</v>
      </c>
      <c r="F42" s="138"/>
      <c r="G42" s="134">
        <v>50</v>
      </c>
      <c r="H42" s="134">
        <v>50</v>
      </c>
      <c r="I42" s="134">
        <v>0</v>
      </c>
      <c r="J42" s="131">
        <f t="shared" si="0"/>
        <v>0</v>
      </c>
    </row>
    <row r="43" spans="1:10" s="119" customFormat="1" ht="15">
      <c r="A43" s="128"/>
      <c r="B43" s="132"/>
      <c r="C43" s="132"/>
      <c r="D43" s="132"/>
      <c r="E43" s="136" t="s">
        <v>60</v>
      </c>
      <c r="F43" s="136"/>
      <c r="G43" s="134">
        <v>0</v>
      </c>
      <c r="H43" s="134">
        <v>167</v>
      </c>
      <c r="I43" s="134">
        <v>167</v>
      </c>
      <c r="J43" s="131">
        <f t="shared" si="0"/>
        <v>100</v>
      </c>
    </row>
    <row r="44" spans="1:10" s="119" customFormat="1" ht="15">
      <c r="A44" s="128"/>
      <c r="B44" s="132"/>
      <c r="C44" s="132"/>
      <c r="D44" s="132" t="s">
        <v>61</v>
      </c>
      <c r="E44" s="136"/>
      <c r="F44" s="136"/>
      <c r="G44" s="137">
        <f>SUM(G45:G49)</f>
        <v>250</v>
      </c>
      <c r="H44" s="137">
        <f>SUM(H45:H49)</f>
        <v>250</v>
      </c>
      <c r="I44" s="137">
        <f>SUM(I45:I49)</f>
        <v>108</v>
      </c>
      <c r="J44" s="131">
        <f t="shared" si="0"/>
        <v>43.2</v>
      </c>
    </row>
    <row r="45" spans="1:10" s="119" customFormat="1" ht="15">
      <c r="A45" s="128"/>
      <c r="B45" s="132"/>
      <c r="C45" s="132"/>
      <c r="D45" s="132"/>
      <c r="E45" s="136" t="s">
        <v>94</v>
      </c>
      <c r="F45" s="136"/>
      <c r="G45" s="137">
        <v>0</v>
      </c>
      <c r="H45" s="137">
        <v>0</v>
      </c>
      <c r="I45" s="137">
        <v>0</v>
      </c>
      <c r="J45" s="131">
        <v>0</v>
      </c>
    </row>
    <row r="46" spans="1:10" s="119" customFormat="1" ht="15">
      <c r="A46" s="128"/>
      <c r="B46" s="132"/>
      <c r="C46" s="132"/>
      <c r="D46" s="132"/>
      <c r="E46" s="136" t="s">
        <v>262</v>
      </c>
      <c r="F46" s="136"/>
      <c r="G46" s="137">
        <v>0</v>
      </c>
      <c r="H46" s="137">
        <v>0</v>
      </c>
      <c r="I46" s="137">
        <v>0</v>
      </c>
      <c r="J46" s="131">
        <v>0</v>
      </c>
    </row>
    <row r="47" spans="1:10" s="119" customFormat="1" ht="15">
      <c r="A47" s="128"/>
      <c r="B47" s="132"/>
      <c r="C47" s="132"/>
      <c r="D47" s="132"/>
      <c r="E47" s="136" t="s">
        <v>263</v>
      </c>
      <c r="F47" s="136"/>
      <c r="G47" s="137">
        <v>20</v>
      </c>
      <c r="H47" s="137">
        <v>20</v>
      </c>
      <c r="I47" s="137">
        <v>0</v>
      </c>
      <c r="J47" s="131">
        <f t="shared" si="0"/>
        <v>0</v>
      </c>
    </row>
    <row r="48" spans="1:10" s="119" customFormat="1" ht="15">
      <c r="A48" s="128"/>
      <c r="B48" s="132"/>
      <c r="C48" s="132"/>
      <c r="D48" s="139"/>
      <c r="E48" s="140" t="s">
        <v>62</v>
      </c>
      <c r="F48" s="140"/>
      <c r="G48" s="134">
        <v>230</v>
      </c>
      <c r="H48" s="134">
        <v>230</v>
      </c>
      <c r="I48" s="134">
        <v>108</v>
      </c>
      <c r="J48" s="131">
        <f t="shared" si="0"/>
        <v>46.95652173913044</v>
      </c>
    </row>
    <row r="49" spans="1:10" s="119" customFormat="1" ht="15">
      <c r="A49" s="128"/>
      <c r="B49" s="132"/>
      <c r="C49" s="132"/>
      <c r="D49" s="139"/>
      <c r="E49" s="140" t="s">
        <v>140</v>
      </c>
      <c r="F49" s="140"/>
      <c r="G49" s="134">
        <v>0</v>
      </c>
      <c r="H49" s="134">
        <v>0</v>
      </c>
      <c r="I49" s="134">
        <v>0</v>
      </c>
      <c r="J49" s="131">
        <v>0</v>
      </c>
    </row>
    <row r="50" spans="1:10" s="119" customFormat="1" ht="15">
      <c r="A50" s="128"/>
      <c r="B50" s="132"/>
      <c r="C50" s="132"/>
      <c r="D50" s="139" t="s">
        <v>63</v>
      </c>
      <c r="E50" s="132"/>
      <c r="F50" s="132"/>
      <c r="G50" s="137">
        <f>SUM(G51,G52,G53)</f>
        <v>1350</v>
      </c>
      <c r="H50" s="137">
        <f>SUM(H51,H52,H53)</f>
        <v>1016</v>
      </c>
      <c r="I50" s="137">
        <f>SUM(I51,I52,I53)</f>
        <v>282</v>
      </c>
      <c r="J50" s="131">
        <f t="shared" si="0"/>
        <v>27.755905511811026</v>
      </c>
    </row>
    <row r="51" spans="1:10" s="119" customFormat="1" ht="15">
      <c r="A51" s="128"/>
      <c r="B51" s="132"/>
      <c r="C51" s="132"/>
      <c r="D51" s="139"/>
      <c r="E51" s="140" t="s">
        <v>64</v>
      </c>
      <c r="F51" s="140"/>
      <c r="G51" s="134">
        <v>200</v>
      </c>
      <c r="H51" s="134">
        <v>0</v>
      </c>
      <c r="I51" s="134">
        <v>0</v>
      </c>
      <c r="J51" s="131">
        <v>0</v>
      </c>
    </row>
    <row r="52" spans="1:10" s="119" customFormat="1" ht="15">
      <c r="A52" s="128"/>
      <c r="B52" s="132"/>
      <c r="C52" s="132"/>
      <c r="D52" s="139"/>
      <c r="E52" s="140" t="s">
        <v>65</v>
      </c>
      <c r="F52" s="140"/>
      <c r="G52" s="134">
        <v>1050</v>
      </c>
      <c r="H52" s="134">
        <v>916</v>
      </c>
      <c r="I52" s="134">
        <v>282</v>
      </c>
      <c r="J52" s="131">
        <f t="shared" si="0"/>
        <v>30.786026200873362</v>
      </c>
    </row>
    <row r="53" spans="1:10" s="119" customFormat="1" ht="15">
      <c r="A53" s="128"/>
      <c r="B53" s="132"/>
      <c r="C53" s="132"/>
      <c r="D53" s="139"/>
      <c r="E53" s="140" t="s">
        <v>66</v>
      </c>
      <c r="F53" s="140"/>
      <c r="G53" s="134">
        <v>100</v>
      </c>
      <c r="H53" s="134">
        <v>100</v>
      </c>
      <c r="I53" s="134">
        <v>0</v>
      </c>
      <c r="J53" s="131">
        <f t="shared" si="0"/>
        <v>0</v>
      </c>
    </row>
    <row r="54" spans="1:10" s="119" customFormat="1" ht="15" customHeight="1">
      <c r="A54" s="128"/>
      <c r="B54" s="132"/>
      <c r="C54" s="132" t="s">
        <v>13</v>
      </c>
      <c r="D54" s="132"/>
      <c r="E54" s="136"/>
      <c r="F54" s="136"/>
      <c r="G54" s="137">
        <f>SUM(G55+G56+G57+G65)</f>
        <v>4562</v>
      </c>
      <c r="H54" s="137">
        <f>SUM(H55+H56+H57+H65)</f>
        <v>4562</v>
      </c>
      <c r="I54" s="137">
        <f>SUM(I55+I56+I57+I65)</f>
        <v>1772</v>
      </c>
      <c r="J54" s="131">
        <f t="shared" si="0"/>
        <v>38.84261288908373</v>
      </c>
    </row>
    <row r="55" spans="1:10" s="119" customFormat="1" ht="30" customHeight="1">
      <c r="A55" s="128"/>
      <c r="B55" s="132"/>
      <c r="C55" s="132"/>
      <c r="D55" s="126" t="s">
        <v>264</v>
      </c>
      <c r="E55" s="126"/>
      <c r="F55" s="141"/>
      <c r="G55" s="134">
        <v>2943</v>
      </c>
      <c r="H55" s="134">
        <v>2943</v>
      </c>
      <c r="I55" s="134">
        <v>1555</v>
      </c>
      <c r="J55" s="131">
        <f t="shared" si="0"/>
        <v>52.83724091063541</v>
      </c>
    </row>
    <row r="56" spans="1:10" s="119" customFormat="1" ht="15">
      <c r="A56" s="128"/>
      <c r="B56" s="132"/>
      <c r="C56" s="132"/>
      <c r="D56" s="126" t="s">
        <v>265</v>
      </c>
      <c r="E56" s="126"/>
      <c r="F56" s="141"/>
      <c r="G56" s="134">
        <v>586</v>
      </c>
      <c r="H56" s="134">
        <v>586</v>
      </c>
      <c r="I56" s="134">
        <v>0</v>
      </c>
      <c r="J56" s="131">
        <f t="shared" si="0"/>
        <v>0</v>
      </c>
    </row>
    <row r="57" spans="1:10" s="119" customFormat="1" ht="15">
      <c r="A57" s="128"/>
      <c r="B57" s="132"/>
      <c r="C57" s="132"/>
      <c r="D57" s="132" t="s">
        <v>67</v>
      </c>
      <c r="E57" s="132"/>
      <c r="F57" s="132"/>
      <c r="G57" s="134">
        <f>SUM(G58:G64)</f>
        <v>883</v>
      </c>
      <c r="H57" s="134">
        <f>SUM(H58:H64)</f>
        <v>883</v>
      </c>
      <c r="I57" s="134">
        <f>SUM(I58:I64)</f>
        <v>217</v>
      </c>
      <c r="J57" s="131">
        <f t="shared" si="0"/>
        <v>24.575311438278597</v>
      </c>
    </row>
    <row r="58" spans="1:10" s="119" customFormat="1" ht="15">
      <c r="A58" s="128"/>
      <c r="B58" s="132"/>
      <c r="C58" s="132"/>
      <c r="D58" s="132" t="s">
        <v>266</v>
      </c>
      <c r="E58" s="132"/>
      <c r="F58" s="132"/>
      <c r="G58" s="134">
        <v>10</v>
      </c>
      <c r="H58" s="134">
        <v>10</v>
      </c>
      <c r="I58" s="134">
        <v>30</v>
      </c>
      <c r="J58" s="131">
        <f t="shared" si="0"/>
        <v>300</v>
      </c>
    </row>
    <row r="59" spans="1:10" s="119" customFormat="1" ht="15">
      <c r="A59" s="128"/>
      <c r="B59" s="132"/>
      <c r="C59" s="132"/>
      <c r="D59" s="132" t="s">
        <v>267</v>
      </c>
      <c r="E59" s="132"/>
      <c r="F59" s="132"/>
      <c r="G59" s="134">
        <v>113</v>
      </c>
      <c r="H59" s="134">
        <v>113</v>
      </c>
      <c r="I59" s="134">
        <v>28</v>
      </c>
      <c r="J59" s="131">
        <f t="shared" si="0"/>
        <v>24.778761061946902</v>
      </c>
    </row>
    <row r="60" spans="1:10" s="119" customFormat="1" ht="15">
      <c r="A60" s="128"/>
      <c r="B60" s="132"/>
      <c r="C60" s="132"/>
      <c r="D60" s="218" t="s">
        <v>148</v>
      </c>
      <c r="E60" s="218"/>
      <c r="F60" s="135"/>
      <c r="G60" s="142">
        <v>152</v>
      </c>
      <c r="H60" s="142">
        <v>152</v>
      </c>
      <c r="I60" s="142">
        <v>0</v>
      </c>
      <c r="J60" s="131">
        <f t="shared" si="0"/>
        <v>0</v>
      </c>
    </row>
    <row r="61" spans="1:10" s="119" customFormat="1" ht="15">
      <c r="A61" s="128"/>
      <c r="B61" s="132"/>
      <c r="C61" s="132"/>
      <c r="D61" s="224" t="s">
        <v>318</v>
      </c>
      <c r="E61" s="224"/>
      <c r="F61" s="143"/>
      <c r="G61" s="134">
        <v>60</v>
      </c>
      <c r="H61" s="134">
        <v>60</v>
      </c>
      <c r="I61" s="134">
        <v>20</v>
      </c>
      <c r="J61" s="131">
        <f t="shared" si="0"/>
        <v>33.33333333333333</v>
      </c>
    </row>
    <row r="62" spans="1:10" s="119" customFormat="1" ht="15">
      <c r="A62" s="128"/>
      <c r="B62" s="132"/>
      <c r="C62" s="132"/>
      <c r="D62" s="143" t="s">
        <v>319</v>
      </c>
      <c r="E62" s="143"/>
      <c r="F62" s="143"/>
      <c r="G62" s="134">
        <v>160</v>
      </c>
      <c r="H62" s="134">
        <v>160</v>
      </c>
      <c r="I62" s="134">
        <v>18</v>
      </c>
      <c r="J62" s="131">
        <f t="shared" si="0"/>
        <v>11.25</v>
      </c>
    </row>
    <row r="63" spans="1:10" s="119" customFormat="1" ht="15">
      <c r="A63" s="128"/>
      <c r="B63" s="132"/>
      <c r="C63" s="132"/>
      <c r="D63" s="143" t="s">
        <v>320</v>
      </c>
      <c r="E63" s="143"/>
      <c r="F63" s="143"/>
      <c r="G63" s="134">
        <v>365</v>
      </c>
      <c r="H63" s="134">
        <v>365</v>
      </c>
      <c r="I63" s="134">
        <v>110</v>
      </c>
      <c r="J63" s="131">
        <f t="shared" si="0"/>
        <v>30.136986301369863</v>
      </c>
    </row>
    <row r="64" spans="1:10" s="119" customFormat="1" ht="15">
      <c r="A64" s="128"/>
      <c r="B64" s="132"/>
      <c r="C64" s="132"/>
      <c r="D64" s="143" t="s">
        <v>321</v>
      </c>
      <c r="E64" s="143"/>
      <c r="F64" s="143"/>
      <c r="G64" s="134">
        <v>23</v>
      </c>
      <c r="H64" s="134">
        <v>23</v>
      </c>
      <c r="I64" s="134">
        <v>11</v>
      </c>
      <c r="J64" s="131">
        <f t="shared" si="0"/>
        <v>47.82608695652174</v>
      </c>
    </row>
    <row r="65" spans="1:10" s="119" customFormat="1" ht="15">
      <c r="A65" s="128"/>
      <c r="B65" s="132"/>
      <c r="C65" s="132"/>
      <c r="D65" s="224" t="s">
        <v>68</v>
      </c>
      <c r="E65" s="224"/>
      <c r="F65" s="143"/>
      <c r="G65" s="134">
        <v>150</v>
      </c>
      <c r="H65" s="134">
        <v>150</v>
      </c>
      <c r="I65" s="134">
        <v>0</v>
      </c>
      <c r="J65" s="131">
        <f t="shared" si="0"/>
        <v>0</v>
      </c>
    </row>
    <row r="66" spans="1:10" s="119" customFormat="1" ht="15">
      <c r="A66" s="128"/>
      <c r="B66" s="132"/>
      <c r="C66" s="132" t="s">
        <v>163</v>
      </c>
      <c r="D66" s="143"/>
      <c r="E66" s="143"/>
      <c r="F66" s="143"/>
      <c r="G66" s="134">
        <v>2500</v>
      </c>
      <c r="H66" s="134">
        <v>2500</v>
      </c>
      <c r="I66" s="134">
        <v>0</v>
      </c>
      <c r="J66" s="131">
        <f t="shared" si="0"/>
        <v>0</v>
      </c>
    </row>
    <row r="67" spans="1:10" s="119" customFormat="1" ht="15">
      <c r="A67" s="128"/>
      <c r="B67" s="132"/>
      <c r="C67" s="132" t="s">
        <v>15</v>
      </c>
      <c r="D67" s="143"/>
      <c r="E67" s="143"/>
      <c r="F67" s="143"/>
      <c r="G67" s="134">
        <v>0</v>
      </c>
      <c r="H67" s="134">
        <v>-1318</v>
      </c>
      <c r="I67" s="134">
        <v>0</v>
      </c>
      <c r="J67" s="131">
        <f t="shared" si="0"/>
        <v>0</v>
      </c>
    </row>
    <row r="68" spans="1:10" s="145" customFormat="1" ht="30" customHeight="1">
      <c r="A68" s="128"/>
      <c r="B68" s="129" t="s">
        <v>253</v>
      </c>
      <c r="C68" s="144"/>
      <c r="D68" s="144"/>
      <c r="E68" s="144"/>
      <c r="F68" s="144">
        <v>4</v>
      </c>
      <c r="G68" s="130">
        <f>SUM(G69+G76+G79+G82+G86)</f>
        <v>7606</v>
      </c>
      <c r="H68" s="130">
        <f>SUM(H69+H76+H79+H82+H86+H109)</f>
        <v>7720</v>
      </c>
      <c r="I68" s="130">
        <f>SUM(I69+I76+I79+I82+I86)</f>
        <v>2742</v>
      </c>
      <c r="J68" s="131">
        <f t="shared" si="0"/>
        <v>35.51813471502591</v>
      </c>
    </row>
    <row r="69" spans="1:10" s="119" customFormat="1" ht="15">
      <c r="A69" s="128"/>
      <c r="B69" s="132"/>
      <c r="C69" s="132" t="s">
        <v>69</v>
      </c>
      <c r="D69" s="132"/>
      <c r="E69" s="132"/>
      <c r="F69" s="132"/>
      <c r="G69" s="133">
        <f>SUM(G70:G75)</f>
        <v>3876</v>
      </c>
      <c r="H69" s="133">
        <f>SUM(H70:H75)</f>
        <v>3876</v>
      </c>
      <c r="I69" s="133">
        <f>SUM(I70:I75)</f>
        <v>1631</v>
      </c>
      <c r="J69" s="131">
        <f t="shared" si="0"/>
        <v>42.07946336429308</v>
      </c>
    </row>
    <row r="70" spans="1:10" s="119" customFormat="1" ht="15">
      <c r="A70" s="128"/>
      <c r="B70" s="132"/>
      <c r="C70" s="132"/>
      <c r="D70" s="132" t="s">
        <v>82</v>
      </c>
      <c r="E70" s="132"/>
      <c r="F70" s="132"/>
      <c r="G70" s="133">
        <v>2736</v>
      </c>
      <c r="H70" s="133">
        <v>2736</v>
      </c>
      <c r="I70" s="133">
        <v>1380</v>
      </c>
      <c r="J70" s="131">
        <f t="shared" si="0"/>
        <v>50.43859649122807</v>
      </c>
    </row>
    <row r="71" spans="1:10" s="119" customFormat="1" ht="15">
      <c r="A71" s="128"/>
      <c r="B71" s="132"/>
      <c r="C71" s="132"/>
      <c r="D71" s="132" t="s">
        <v>141</v>
      </c>
      <c r="E71" s="132"/>
      <c r="F71" s="132"/>
      <c r="G71" s="133">
        <v>180</v>
      </c>
      <c r="H71" s="133">
        <v>180</v>
      </c>
      <c r="I71" s="133">
        <v>191</v>
      </c>
      <c r="J71" s="131">
        <f t="shared" si="0"/>
        <v>106.11111111111111</v>
      </c>
    </row>
    <row r="72" spans="1:10" s="119" customFormat="1" ht="15">
      <c r="A72" s="128"/>
      <c r="B72" s="132"/>
      <c r="C72" s="132"/>
      <c r="D72" s="132" t="s">
        <v>83</v>
      </c>
      <c r="E72" s="132"/>
      <c r="F72" s="132"/>
      <c r="G72" s="133">
        <v>180</v>
      </c>
      <c r="H72" s="133">
        <v>180</v>
      </c>
      <c r="I72" s="133">
        <v>60</v>
      </c>
      <c r="J72" s="131">
        <f t="shared" si="0"/>
        <v>33.33333333333333</v>
      </c>
    </row>
    <row r="73" spans="1:10" s="119" customFormat="1" ht="15">
      <c r="A73" s="128"/>
      <c r="B73" s="132"/>
      <c r="C73" s="132"/>
      <c r="D73" s="132" t="s">
        <v>389</v>
      </c>
      <c r="E73" s="132"/>
      <c r="F73" s="132"/>
      <c r="G73" s="133">
        <v>0</v>
      </c>
      <c r="H73" s="133">
        <v>0</v>
      </c>
      <c r="I73" s="133">
        <v>0</v>
      </c>
      <c r="J73" s="131">
        <v>0</v>
      </c>
    </row>
    <row r="74" spans="1:10" s="119" customFormat="1" ht="15">
      <c r="A74" s="128"/>
      <c r="B74" s="132"/>
      <c r="C74" s="132"/>
      <c r="D74" s="132" t="s">
        <v>70</v>
      </c>
      <c r="E74" s="132"/>
      <c r="F74" s="132"/>
      <c r="G74" s="134">
        <v>780</v>
      </c>
      <c r="H74" s="134">
        <v>780</v>
      </c>
      <c r="I74" s="134">
        <v>0</v>
      </c>
      <c r="J74" s="131">
        <f aca="true" t="shared" si="1" ref="J74:J136">I74/H74*100</f>
        <v>0</v>
      </c>
    </row>
    <row r="75" spans="1:10" s="119" customFormat="1" ht="15">
      <c r="A75" s="128"/>
      <c r="B75" s="132"/>
      <c r="C75" s="132"/>
      <c r="D75" s="132" t="s">
        <v>71</v>
      </c>
      <c r="E75" s="132"/>
      <c r="F75" s="132"/>
      <c r="G75" s="134">
        <v>0</v>
      </c>
      <c r="H75" s="134">
        <v>0</v>
      </c>
      <c r="I75" s="134">
        <v>0</v>
      </c>
      <c r="J75" s="131">
        <v>0</v>
      </c>
    </row>
    <row r="76" spans="1:10" s="119" customFormat="1" ht="15">
      <c r="A76" s="128"/>
      <c r="B76" s="132"/>
      <c r="C76" s="132" t="s">
        <v>42</v>
      </c>
      <c r="D76" s="132"/>
      <c r="E76" s="132"/>
      <c r="F76" s="132"/>
      <c r="G76" s="133">
        <f>SUM(G77:G78)</f>
        <v>0</v>
      </c>
      <c r="H76" s="133">
        <f>SUM(H77:H78)</f>
        <v>0</v>
      </c>
      <c r="I76" s="133">
        <f>SUM(I77:I78)</f>
        <v>0</v>
      </c>
      <c r="J76" s="131">
        <v>0</v>
      </c>
    </row>
    <row r="77" spans="1:10" s="119" customFormat="1" ht="15">
      <c r="A77" s="128"/>
      <c r="B77" s="132"/>
      <c r="C77" s="132"/>
      <c r="D77" s="132" t="s">
        <v>72</v>
      </c>
      <c r="E77" s="132"/>
      <c r="F77" s="132"/>
      <c r="G77" s="134">
        <v>0</v>
      </c>
      <c r="H77" s="134">
        <v>0</v>
      </c>
      <c r="I77" s="134">
        <v>0</v>
      </c>
      <c r="J77" s="131">
        <v>0</v>
      </c>
    </row>
    <row r="78" spans="1:10" s="119" customFormat="1" ht="15">
      <c r="A78" s="128"/>
      <c r="B78" s="132"/>
      <c r="C78" s="132"/>
      <c r="D78" s="132" t="s">
        <v>73</v>
      </c>
      <c r="E78" s="132"/>
      <c r="F78" s="132"/>
      <c r="G78" s="134">
        <v>0</v>
      </c>
      <c r="H78" s="134">
        <v>0</v>
      </c>
      <c r="I78" s="134">
        <v>0</v>
      </c>
      <c r="J78" s="131">
        <v>0</v>
      </c>
    </row>
    <row r="79" spans="1:10" s="119" customFormat="1" ht="15">
      <c r="A79" s="128"/>
      <c r="B79" s="132"/>
      <c r="C79" s="128" t="s">
        <v>11</v>
      </c>
      <c r="D79" s="128"/>
      <c r="E79" s="132"/>
      <c r="F79" s="132"/>
      <c r="G79" s="133">
        <f>SUM(G80)</f>
        <v>725</v>
      </c>
      <c r="H79" s="133">
        <f>SUM(H80:H81)</f>
        <v>725</v>
      </c>
      <c r="I79" s="133">
        <f>SUM(I80:I81)</f>
        <v>361</v>
      </c>
      <c r="J79" s="131">
        <f t="shared" si="1"/>
        <v>49.79310344827586</v>
      </c>
    </row>
    <row r="80" spans="1:10" s="119" customFormat="1" ht="15">
      <c r="A80" s="128"/>
      <c r="B80" s="132"/>
      <c r="C80" s="128"/>
      <c r="D80" s="125" t="s">
        <v>147</v>
      </c>
      <c r="E80" s="125"/>
      <c r="F80" s="132"/>
      <c r="G80" s="133">
        <v>725</v>
      </c>
      <c r="H80" s="133">
        <v>715</v>
      </c>
      <c r="I80" s="133">
        <v>351</v>
      </c>
      <c r="J80" s="131">
        <f t="shared" si="1"/>
        <v>49.09090909090909</v>
      </c>
    </row>
    <row r="81" spans="1:10" s="119" customFormat="1" ht="15">
      <c r="A81" s="128"/>
      <c r="B81" s="132"/>
      <c r="C81" s="128"/>
      <c r="D81" s="132" t="s">
        <v>390</v>
      </c>
      <c r="E81" s="132"/>
      <c r="F81" s="132"/>
      <c r="G81" s="133">
        <v>0</v>
      </c>
      <c r="H81" s="133">
        <v>10</v>
      </c>
      <c r="I81" s="133">
        <v>10</v>
      </c>
      <c r="J81" s="131">
        <f t="shared" si="1"/>
        <v>100</v>
      </c>
    </row>
    <row r="82" spans="1:10" s="119" customFormat="1" ht="15">
      <c r="A82" s="128"/>
      <c r="B82" s="132"/>
      <c r="C82" s="132" t="s">
        <v>43</v>
      </c>
      <c r="D82" s="132"/>
      <c r="E82" s="132"/>
      <c r="F82" s="132"/>
      <c r="G82" s="146">
        <f>SUM(G83:G85)</f>
        <v>510</v>
      </c>
      <c r="H82" s="146">
        <f>SUM(H83:H85)</f>
        <v>510</v>
      </c>
      <c r="I82" s="146">
        <f>SUM(I83:I85)</f>
        <v>0</v>
      </c>
      <c r="J82" s="131">
        <f t="shared" si="1"/>
        <v>0</v>
      </c>
    </row>
    <row r="83" spans="1:10" s="119" customFormat="1" ht="15">
      <c r="A83" s="128"/>
      <c r="B83" s="132"/>
      <c r="C83" s="132"/>
      <c r="D83" s="132"/>
      <c r="E83" s="136" t="s">
        <v>157</v>
      </c>
      <c r="F83" s="136"/>
      <c r="G83" s="134">
        <v>400</v>
      </c>
      <c r="H83" s="134">
        <v>400</v>
      </c>
      <c r="I83" s="134">
        <v>0</v>
      </c>
      <c r="J83" s="131">
        <f t="shared" si="1"/>
        <v>0</v>
      </c>
    </row>
    <row r="84" spans="1:10" s="119" customFormat="1" ht="15">
      <c r="A84" s="128"/>
      <c r="B84" s="132"/>
      <c r="C84" s="132"/>
      <c r="D84" s="132"/>
      <c r="E84" s="136" t="s">
        <v>44</v>
      </c>
      <c r="F84" s="136"/>
      <c r="G84" s="134">
        <v>0</v>
      </c>
      <c r="H84" s="134">
        <v>0</v>
      </c>
      <c r="I84" s="134">
        <v>0</v>
      </c>
      <c r="J84" s="131">
        <v>0</v>
      </c>
    </row>
    <row r="85" spans="1:10" s="119" customFormat="1" ht="15">
      <c r="A85" s="128"/>
      <c r="B85" s="132"/>
      <c r="C85" s="132"/>
      <c r="D85" s="132"/>
      <c r="E85" s="136" t="s">
        <v>45</v>
      </c>
      <c r="F85" s="136"/>
      <c r="G85" s="134">
        <v>110</v>
      </c>
      <c r="H85" s="134">
        <v>110</v>
      </c>
      <c r="I85" s="134">
        <v>0</v>
      </c>
      <c r="J85" s="131">
        <f t="shared" si="1"/>
        <v>0</v>
      </c>
    </row>
    <row r="86" spans="1:10" s="119" customFormat="1" ht="15">
      <c r="A86" s="128"/>
      <c r="B86" s="132"/>
      <c r="C86" s="132" t="s">
        <v>12</v>
      </c>
      <c r="D86" s="132"/>
      <c r="E86" s="136"/>
      <c r="F86" s="136"/>
      <c r="G86" s="137">
        <f>SUM(G87+G95+G102+G106)</f>
        <v>2495</v>
      </c>
      <c r="H86" s="137">
        <f>SUM(H87+H95+H102+H106)</f>
        <v>2495</v>
      </c>
      <c r="I86" s="137">
        <f>SUM(I87+I95+I102+I106)</f>
        <v>750</v>
      </c>
      <c r="J86" s="131">
        <f t="shared" si="1"/>
        <v>30.060120240480963</v>
      </c>
    </row>
    <row r="87" spans="1:10" s="119" customFormat="1" ht="15">
      <c r="A87" s="128"/>
      <c r="B87" s="132"/>
      <c r="C87" s="132"/>
      <c r="D87" s="132" t="s">
        <v>47</v>
      </c>
      <c r="E87" s="136"/>
      <c r="F87" s="136"/>
      <c r="G87" s="137">
        <f>SUM(G88:G94)</f>
        <v>470</v>
      </c>
      <c r="H87" s="137">
        <f>SUM(H88:H94)</f>
        <v>470</v>
      </c>
      <c r="I87" s="137">
        <f>SUM(I88:I94)</f>
        <v>222</v>
      </c>
      <c r="J87" s="131">
        <f t="shared" si="1"/>
        <v>47.23404255319149</v>
      </c>
    </row>
    <row r="88" spans="1:10" s="119" customFormat="1" ht="15">
      <c r="A88" s="128"/>
      <c r="B88" s="132"/>
      <c r="C88" s="132"/>
      <c r="D88" s="132"/>
      <c r="E88" s="136" t="s">
        <v>391</v>
      </c>
      <c r="F88" s="136"/>
      <c r="G88" s="137">
        <v>0</v>
      </c>
      <c r="H88" s="137">
        <v>0</v>
      </c>
      <c r="I88" s="137">
        <v>8</v>
      </c>
      <c r="J88" s="131">
        <v>0</v>
      </c>
    </row>
    <row r="89" spans="1:10" s="119" customFormat="1" ht="15">
      <c r="A89" s="128"/>
      <c r="B89" s="132"/>
      <c r="C89" s="132"/>
      <c r="D89" s="132"/>
      <c r="E89" s="136" t="s">
        <v>74</v>
      </c>
      <c r="F89" s="136"/>
      <c r="G89" s="134">
        <v>300</v>
      </c>
      <c r="H89" s="134">
        <v>300</v>
      </c>
      <c r="I89" s="134">
        <v>146</v>
      </c>
      <c r="J89" s="131">
        <f t="shared" si="1"/>
        <v>48.66666666666667</v>
      </c>
    </row>
    <row r="90" spans="1:10" s="119" customFormat="1" ht="15">
      <c r="A90" s="128"/>
      <c r="B90" s="132"/>
      <c r="C90" s="132"/>
      <c r="D90" s="132"/>
      <c r="E90" s="136" t="s">
        <v>49</v>
      </c>
      <c r="F90" s="136"/>
      <c r="G90" s="134">
        <v>10</v>
      </c>
      <c r="H90" s="134">
        <v>10</v>
      </c>
      <c r="I90" s="134">
        <v>0</v>
      </c>
      <c r="J90" s="131">
        <f t="shared" si="1"/>
        <v>0</v>
      </c>
    </row>
    <row r="91" spans="1:10" s="119" customFormat="1" ht="15">
      <c r="A91" s="128"/>
      <c r="B91" s="132"/>
      <c r="C91" s="132"/>
      <c r="D91" s="132"/>
      <c r="E91" s="136" t="s">
        <v>75</v>
      </c>
      <c r="F91" s="136"/>
      <c r="G91" s="134">
        <v>50</v>
      </c>
      <c r="H91" s="134">
        <v>50</v>
      </c>
      <c r="I91" s="134">
        <v>0</v>
      </c>
      <c r="J91" s="131">
        <f t="shared" si="1"/>
        <v>0</v>
      </c>
    </row>
    <row r="92" spans="1:10" s="119" customFormat="1" ht="15">
      <c r="A92" s="128"/>
      <c r="B92" s="132"/>
      <c r="C92" s="132"/>
      <c r="D92" s="132"/>
      <c r="E92" s="136" t="s">
        <v>76</v>
      </c>
      <c r="F92" s="136"/>
      <c r="G92" s="134">
        <v>100</v>
      </c>
      <c r="H92" s="134">
        <v>100</v>
      </c>
      <c r="I92" s="134">
        <v>68</v>
      </c>
      <c r="J92" s="131">
        <f t="shared" si="1"/>
        <v>68</v>
      </c>
    </row>
    <row r="93" spans="1:10" s="119" customFormat="1" ht="15">
      <c r="A93" s="128"/>
      <c r="B93" s="132"/>
      <c r="C93" s="132"/>
      <c r="D93" s="132"/>
      <c r="E93" s="136" t="s">
        <v>282</v>
      </c>
      <c r="F93" s="136"/>
      <c r="G93" s="134">
        <v>10</v>
      </c>
      <c r="H93" s="134">
        <v>10</v>
      </c>
      <c r="I93" s="134">
        <v>0</v>
      </c>
      <c r="J93" s="131">
        <f t="shared" si="1"/>
        <v>0</v>
      </c>
    </row>
    <row r="94" spans="1:10" s="119" customFormat="1" ht="15">
      <c r="A94" s="128"/>
      <c r="B94" s="132"/>
      <c r="C94" s="132"/>
      <c r="D94" s="132"/>
      <c r="E94" s="136" t="s">
        <v>50</v>
      </c>
      <c r="F94" s="136"/>
      <c r="G94" s="134">
        <v>0</v>
      </c>
      <c r="H94" s="134">
        <v>0</v>
      </c>
      <c r="I94" s="134">
        <v>0</v>
      </c>
      <c r="J94" s="131">
        <v>0</v>
      </c>
    </row>
    <row r="95" spans="1:10" s="119" customFormat="1" ht="15">
      <c r="A95" s="128"/>
      <c r="B95" s="132"/>
      <c r="C95" s="132"/>
      <c r="D95" s="132" t="s">
        <v>51</v>
      </c>
      <c r="E95" s="136"/>
      <c r="F95" s="136"/>
      <c r="G95" s="137">
        <f>SUM(G96:G101)</f>
        <v>1450</v>
      </c>
      <c r="H95" s="137">
        <f>SUM(H96:H101)</f>
        <v>1450</v>
      </c>
      <c r="I95" s="137">
        <f>SUM(I96:I101)</f>
        <v>241</v>
      </c>
      <c r="J95" s="131">
        <f t="shared" si="1"/>
        <v>16.620689655172413</v>
      </c>
    </row>
    <row r="96" spans="1:10" s="119" customFormat="1" ht="15">
      <c r="A96" s="128"/>
      <c r="B96" s="132"/>
      <c r="C96" s="132"/>
      <c r="D96" s="132"/>
      <c r="E96" s="136" t="s">
        <v>54</v>
      </c>
      <c r="F96" s="136"/>
      <c r="G96" s="134">
        <v>600</v>
      </c>
      <c r="H96" s="134">
        <v>600</v>
      </c>
      <c r="I96" s="134">
        <v>34</v>
      </c>
      <c r="J96" s="131">
        <f t="shared" si="1"/>
        <v>5.666666666666666</v>
      </c>
    </row>
    <row r="97" spans="1:10" s="119" customFormat="1" ht="15">
      <c r="A97" s="128"/>
      <c r="B97" s="132"/>
      <c r="C97" s="132"/>
      <c r="D97" s="132"/>
      <c r="E97" s="136" t="s">
        <v>55</v>
      </c>
      <c r="F97" s="136"/>
      <c r="G97" s="134">
        <v>550</v>
      </c>
      <c r="H97" s="134">
        <v>550</v>
      </c>
      <c r="I97" s="134">
        <v>130</v>
      </c>
      <c r="J97" s="131">
        <f t="shared" si="1"/>
        <v>23.636363636363637</v>
      </c>
    </row>
    <row r="98" spans="1:10" s="119" customFormat="1" ht="15">
      <c r="A98" s="128"/>
      <c r="B98" s="132"/>
      <c r="C98" s="132"/>
      <c r="D98" s="132"/>
      <c r="E98" s="136" t="s">
        <v>56</v>
      </c>
      <c r="F98" s="136"/>
      <c r="G98" s="134">
        <v>80</v>
      </c>
      <c r="H98" s="134">
        <v>80</v>
      </c>
      <c r="I98" s="134">
        <v>7</v>
      </c>
      <c r="J98" s="131">
        <f t="shared" si="1"/>
        <v>8.75</v>
      </c>
    </row>
    <row r="99" spans="1:10" s="119" customFormat="1" ht="15">
      <c r="A99" s="128"/>
      <c r="B99" s="132"/>
      <c r="C99" s="132"/>
      <c r="D99" s="132"/>
      <c r="E99" s="136" t="s">
        <v>268</v>
      </c>
      <c r="F99" s="136"/>
      <c r="G99" s="134">
        <v>20</v>
      </c>
      <c r="H99" s="134">
        <v>20</v>
      </c>
      <c r="I99" s="134">
        <v>0</v>
      </c>
      <c r="J99" s="131">
        <f t="shared" si="1"/>
        <v>0</v>
      </c>
    </row>
    <row r="100" spans="1:10" s="119" customFormat="1" ht="15">
      <c r="A100" s="128"/>
      <c r="B100" s="132"/>
      <c r="C100" s="132"/>
      <c r="D100" s="132"/>
      <c r="E100" s="136" t="s">
        <v>57</v>
      </c>
      <c r="F100" s="136"/>
      <c r="G100" s="134">
        <v>50</v>
      </c>
      <c r="H100" s="134">
        <v>50</v>
      </c>
      <c r="I100" s="134">
        <v>6</v>
      </c>
      <c r="J100" s="131">
        <f t="shared" si="1"/>
        <v>12</v>
      </c>
    </row>
    <row r="101" spans="1:10" s="119" customFormat="1" ht="15">
      <c r="A101" s="128"/>
      <c r="B101" s="132"/>
      <c r="C101" s="132"/>
      <c r="D101" s="132"/>
      <c r="E101" s="136" t="s">
        <v>58</v>
      </c>
      <c r="F101" s="136"/>
      <c r="G101" s="134">
        <v>150</v>
      </c>
      <c r="H101" s="134">
        <v>150</v>
      </c>
      <c r="I101" s="134">
        <v>64</v>
      </c>
      <c r="J101" s="131">
        <f t="shared" si="1"/>
        <v>42.66666666666667</v>
      </c>
    </row>
    <row r="102" spans="1:10" s="119" customFormat="1" ht="15">
      <c r="A102" s="128"/>
      <c r="B102" s="132"/>
      <c r="C102" s="132"/>
      <c r="D102" s="139" t="s">
        <v>63</v>
      </c>
      <c r="E102" s="132"/>
      <c r="F102" s="132"/>
      <c r="G102" s="137">
        <f>SUM(G103,G104,G105)</f>
        <v>225</v>
      </c>
      <c r="H102" s="137">
        <f>SUM(H103,H104,H105)</f>
        <v>240</v>
      </c>
      <c r="I102" s="137">
        <f>SUM(I103,I104,I105)</f>
        <v>157</v>
      </c>
      <c r="J102" s="131">
        <f t="shared" si="1"/>
        <v>65.41666666666667</v>
      </c>
    </row>
    <row r="103" spans="1:10" s="119" customFormat="1" ht="15">
      <c r="A103" s="128"/>
      <c r="B103" s="132"/>
      <c r="C103" s="132"/>
      <c r="D103" s="139"/>
      <c r="E103" s="140" t="s">
        <v>64</v>
      </c>
      <c r="F103" s="140"/>
      <c r="G103" s="134">
        <v>100</v>
      </c>
      <c r="H103" s="134">
        <v>100</v>
      </c>
      <c r="I103" s="134">
        <v>11</v>
      </c>
      <c r="J103" s="131">
        <f t="shared" si="1"/>
        <v>11</v>
      </c>
    </row>
    <row r="104" spans="1:10" s="119" customFormat="1" ht="15">
      <c r="A104" s="128"/>
      <c r="B104" s="132"/>
      <c r="C104" s="132"/>
      <c r="D104" s="139"/>
      <c r="E104" s="140" t="s">
        <v>65</v>
      </c>
      <c r="F104" s="140"/>
      <c r="G104" s="134">
        <v>125</v>
      </c>
      <c r="H104" s="134">
        <v>140</v>
      </c>
      <c r="I104" s="134">
        <v>146</v>
      </c>
      <c r="J104" s="131">
        <f t="shared" si="1"/>
        <v>104.28571428571429</v>
      </c>
    </row>
    <row r="105" spans="1:10" s="119" customFormat="1" ht="15">
      <c r="A105" s="128"/>
      <c r="B105" s="132"/>
      <c r="C105" s="132"/>
      <c r="D105" s="139"/>
      <c r="E105" s="140" t="s">
        <v>66</v>
      </c>
      <c r="F105" s="140"/>
      <c r="G105" s="134">
        <v>0</v>
      </c>
      <c r="H105" s="134">
        <v>0</v>
      </c>
      <c r="I105" s="134">
        <v>0</v>
      </c>
      <c r="J105" s="131">
        <v>0</v>
      </c>
    </row>
    <row r="106" spans="1:10" s="119" customFormat="1" ht="15">
      <c r="A106" s="128"/>
      <c r="B106" s="132"/>
      <c r="C106" s="132"/>
      <c r="D106" s="139" t="s">
        <v>61</v>
      </c>
      <c r="E106" s="140"/>
      <c r="F106" s="140"/>
      <c r="G106" s="134">
        <f>SUM(G107+G108)</f>
        <v>350</v>
      </c>
      <c r="H106" s="134">
        <f>SUM(H107+H108)</f>
        <v>335</v>
      </c>
      <c r="I106" s="134">
        <f>SUM(I107+I108)</f>
        <v>130</v>
      </c>
      <c r="J106" s="131">
        <f t="shared" si="1"/>
        <v>38.80597014925373</v>
      </c>
    </row>
    <row r="107" spans="1:10" s="119" customFormat="1" ht="15">
      <c r="A107" s="128"/>
      <c r="B107" s="132"/>
      <c r="C107" s="132"/>
      <c r="D107" s="139"/>
      <c r="E107" s="140" t="s">
        <v>62</v>
      </c>
      <c r="F107" s="140"/>
      <c r="G107" s="134">
        <v>350</v>
      </c>
      <c r="H107" s="134">
        <v>325</v>
      </c>
      <c r="I107" s="134">
        <v>124</v>
      </c>
      <c r="J107" s="131">
        <f t="shared" si="1"/>
        <v>38.15384615384615</v>
      </c>
    </row>
    <row r="108" spans="1:10" s="119" customFormat="1" ht="15">
      <c r="A108" s="128"/>
      <c r="B108" s="132"/>
      <c r="C108" s="132"/>
      <c r="D108" s="132"/>
      <c r="E108" s="136" t="s">
        <v>140</v>
      </c>
      <c r="F108" s="136"/>
      <c r="G108" s="134">
        <v>0</v>
      </c>
      <c r="H108" s="134">
        <v>10</v>
      </c>
      <c r="I108" s="134">
        <v>6</v>
      </c>
      <c r="J108" s="131">
        <f t="shared" si="1"/>
        <v>60</v>
      </c>
    </row>
    <row r="109" spans="1:10" s="119" customFormat="1" ht="15">
      <c r="A109" s="128"/>
      <c r="B109" s="132"/>
      <c r="C109" s="132"/>
      <c r="D109" s="132" t="s">
        <v>15</v>
      </c>
      <c r="E109" s="136"/>
      <c r="F109" s="136"/>
      <c r="G109" s="134">
        <v>0</v>
      </c>
      <c r="H109" s="119">
        <v>114</v>
      </c>
      <c r="I109" s="119">
        <v>0</v>
      </c>
      <c r="J109" s="131">
        <f t="shared" si="1"/>
        <v>0</v>
      </c>
    </row>
    <row r="110" spans="1:10" s="149" customFormat="1" ht="28.5" customHeight="1">
      <c r="A110" s="147"/>
      <c r="B110" s="144" t="s">
        <v>384</v>
      </c>
      <c r="C110" s="144"/>
      <c r="D110" s="144"/>
      <c r="E110" s="148"/>
      <c r="F110" s="148"/>
      <c r="G110" s="130">
        <f>G111</f>
        <v>0</v>
      </c>
      <c r="H110" s="149">
        <f>SUM(H111)</f>
        <v>290</v>
      </c>
      <c r="I110" s="149">
        <f>SUM(I111)</f>
        <v>290</v>
      </c>
      <c r="J110" s="131">
        <f t="shared" si="1"/>
        <v>100</v>
      </c>
    </row>
    <row r="111" spans="1:10" s="119" customFormat="1" ht="15">
      <c r="A111" s="128"/>
      <c r="B111" s="132"/>
      <c r="C111" s="132" t="s">
        <v>12</v>
      </c>
      <c r="D111" s="132"/>
      <c r="E111" s="136"/>
      <c r="F111" s="136"/>
      <c r="G111" s="133">
        <f>SUM(G112,G117,G119)</f>
        <v>0</v>
      </c>
      <c r="H111" s="119">
        <f>SUM(H112+H117+H119)</f>
        <v>290</v>
      </c>
      <c r="I111" s="119">
        <f>SUM(I112+I117+I119)</f>
        <v>290</v>
      </c>
      <c r="J111" s="131">
        <f t="shared" si="1"/>
        <v>100</v>
      </c>
    </row>
    <row r="112" spans="1:10" s="119" customFormat="1" ht="15">
      <c r="A112" s="128"/>
      <c r="B112" s="132"/>
      <c r="C112" s="132" t="s">
        <v>47</v>
      </c>
      <c r="D112" s="132"/>
      <c r="E112" s="136"/>
      <c r="F112" s="136"/>
      <c r="G112" s="133">
        <f>SUM(G113:G116)</f>
        <v>0</v>
      </c>
      <c r="H112" s="119">
        <v>0</v>
      </c>
      <c r="I112" s="119">
        <v>0</v>
      </c>
      <c r="J112" s="131">
        <v>0</v>
      </c>
    </row>
    <row r="113" spans="1:10" s="119" customFormat="1" ht="15">
      <c r="A113" s="128"/>
      <c r="B113" s="132"/>
      <c r="C113" s="132"/>
      <c r="D113" s="132"/>
      <c r="E113" s="136" t="s">
        <v>74</v>
      </c>
      <c r="F113" s="136"/>
      <c r="G113" s="134">
        <v>0</v>
      </c>
      <c r="H113" s="119">
        <v>0</v>
      </c>
      <c r="I113" s="119">
        <v>0</v>
      </c>
      <c r="J113" s="131">
        <v>0</v>
      </c>
    </row>
    <row r="114" spans="1:10" s="119" customFormat="1" ht="15">
      <c r="A114" s="128"/>
      <c r="B114" s="132"/>
      <c r="C114" s="132"/>
      <c r="D114" s="132"/>
      <c r="E114" s="136" t="s">
        <v>49</v>
      </c>
      <c r="F114" s="136"/>
      <c r="G114" s="134">
        <v>0</v>
      </c>
      <c r="H114" s="119">
        <v>0</v>
      </c>
      <c r="I114" s="119">
        <v>0</v>
      </c>
      <c r="J114" s="131">
        <v>0</v>
      </c>
    </row>
    <row r="115" spans="1:10" s="119" customFormat="1" ht="15">
      <c r="A115" s="128"/>
      <c r="B115" s="132"/>
      <c r="C115" s="132"/>
      <c r="D115" s="132"/>
      <c r="E115" s="136" t="s">
        <v>75</v>
      </c>
      <c r="F115" s="136"/>
      <c r="G115" s="134">
        <v>0</v>
      </c>
      <c r="H115" s="119">
        <v>0</v>
      </c>
      <c r="I115" s="119">
        <v>0</v>
      </c>
      <c r="J115" s="131">
        <v>0</v>
      </c>
    </row>
    <row r="116" spans="1:10" s="119" customFormat="1" ht="15">
      <c r="A116" s="128"/>
      <c r="B116" s="132"/>
      <c r="C116" s="132"/>
      <c r="D116" s="132"/>
      <c r="E116" s="136" t="s">
        <v>50</v>
      </c>
      <c r="F116" s="136"/>
      <c r="G116" s="134">
        <v>0</v>
      </c>
      <c r="H116" s="119">
        <v>0</v>
      </c>
      <c r="I116" s="119">
        <v>0</v>
      </c>
      <c r="J116" s="131">
        <v>0</v>
      </c>
    </row>
    <row r="117" spans="1:10" s="119" customFormat="1" ht="15">
      <c r="A117" s="128"/>
      <c r="B117" s="132"/>
      <c r="C117" s="132" t="s">
        <v>63</v>
      </c>
      <c r="D117" s="132"/>
      <c r="E117" s="136"/>
      <c r="F117" s="136"/>
      <c r="G117" s="133">
        <f>SUM(G118:G118)</f>
        <v>0</v>
      </c>
      <c r="H117" s="119">
        <f>SUM(H118)</f>
        <v>271</v>
      </c>
      <c r="I117" s="119">
        <f>SUM(I118)</f>
        <v>271</v>
      </c>
      <c r="J117" s="131">
        <f t="shared" si="1"/>
        <v>100</v>
      </c>
    </row>
    <row r="118" spans="1:10" s="119" customFormat="1" ht="15">
      <c r="A118" s="128"/>
      <c r="B118" s="132"/>
      <c r="C118" s="132"/>
      <c r="D118" s="132"/>
      <c r="E118" s="136" t="s">
        <v>65</v>
      </c>
      <c r="F118" s="136"/>
      <c r="G118" s="134">
        <v>0</v>
      </c>
      <c r="H118" s="119">
        <v>271</v>
      </c>
      <c r="I118" s="119">
        <v>271</v>
      </c>
      <c r="J118" s="131">
        <f t="shared" si="1"/>
        <v>100</v>
      </c>
    </row>
    <row r="119" spans="1:10" s="119" customFormat="1" ht="15">
      <c r="A119" s="128"/>
      <c r="B119" s="132"/>
      <c r="C119" s="132" t="s">
        <v>62</v>
      </c>
      <c r="D119" s="132"/>
      <c r="E119" s="136"/>
      <c r="F119" s="136"/>
      <c r="G119" s="134">
        <v>0</v>
      </c>
      <c r="H119" s="119">
        <v>19</v>
      </c>
      <c r="I119" s="119">
        <v>19</v>
      </c>
      <c r="J119" s="131">
        <f t="shared" si="1"/>
        <v>100</v>
      </c>
    </row>
    <row r="120" spans="1:10" s="119" customFormat="1" ht="30" customHeight="1">
      <c r="A120" s="128"/>
      <c r="B120" s="129" t="s">
        <v>254</v>
      </c>
      <c r="C120" s="144"/>
      <c r="D120" s="144"/>
      <c r="E120" s="144"/>
      <c r="F120" s="144"/>
      <c r="G120" s="130">
        <f>SUM(G121+G124)</f>
        <v>25</v>
      </c>
      <c r="H120" s="130">
        <f>SUM(H121+H124)</f>
        <v>25</v>
      </c>
      <c r="I120" s="130">
        <f>SUM(I121+I124)</f>
        <v>4</v>
      </c>
      <c r="J120" s="131">
        <f t="shared" si="1"/>
        <v>16</v>
      </c>
    </row>
    <row r="121" spans="1:10" s="119" customFormat="1" ht="15">
      <c r="A121" s="128"/>
      <c r="B121" s="132"/>
      <c r="C121" s="132" t="s">
        <v>43</v>
      </c>
      <c r="D121" s="132"/>
      <c r="E121" s="132"/>
      <c r="F121" s="132"/>
      <c r="G121" s="133">
        <f>SUM(G122:G123)</f>
        <v>0</v>
      </c>
      <c r="H121" s="133">
        <f>SUM(H122:H123)</f>
        <v>0</v>
      </c>
      <c r="I121" s="133">
        <f>SUM(I122:I123)</f>
        <v>0</v>
      </c>
      <c r="J121" s="131">
        <v>0</v>
      </c>
    </row>
    <row r="122" spans="1:10" s="119" customFormat="1" ht="15">
      <c r="A122" s="128"/>
      <c r="B122" s="132"/>
      <c r="C122" s="132"/>
      <c r="D122" s="125" t="s">
        <v>151</v>
      </c>
      <c r="E122" s="125"/>
      <c r="F122" s="132"/>
      <c r="G122" s="134">
        <v>0</v>
      </c>
      <c r="H122" s="134">
        <v>0</v>
      </c>
      <c r="I122" s="134">
        <v>0</v>
      </c>
      <c r="J122" s="131">
        <v>0</v>
      </c>
    </row>
    <row r="123" spans="1:10" s="119" customFormat="1" ht="15">
      <c r="A123" s="128"/>
      <c r="B123" s="132"/>
      <c r="C123" s="132"/>
      <c r="D123" s="132" t="s">
        <v>45</v>
      </c>
      <c r="E123" s="132"/>
      <c r="F123" s="132"/>
      <c r="G123" s="134">
        <v>0</v>
      </c>
      <c r="H123" s="134">
        <v>0</v>
      </c>
      <c r="I123" s="134">
        <v>0</v>
      </c>
      <c r="J123" s="131">
        <v>0</v>
      </c>
    </row>
    <row r="124" spans="1:10" s="119" customFormat="1" ht="15">
      <c r="A124" s="128"/>
      <c r="B124" s="132"/>
      <c r="C124" s="132" t="s">
        <v>12</v>
      </c>
      <c r="D124" s="132"/>
      <c r="E124" s="132"/>
      <c r="F124" s="132"/>
      <c r="G124" s="134">
        <f>SUM(G125,G130)</f>
        <v>25</v>
      </c>
      <c r="H124" s="134">
        <f>SUM(H125,H130)</f>
        <v>25</v>
      </c>
      <c r="I124" s="134">
        <f>SUM(I125,I130)</f>
        <v>4</v>
      </c>
      <c r="J124" s="131">
        <f t="shared" si="1"/>
        <v>16</v>
      </c>
    </row>
    <row r="125" spans="1:10" s="119" customFormat="1" ht="15">
      <c r="A125" s="128"/>
      <c r="B125" s="132"/>
      <c r="C125" s="132" t="s">
        <v>51</v>
      </c>
      <c r="D125" s="132"/>
      <c r="E125" s="132"/>
      <c r="F125" s="132"/>
      <c r="G125" s="150">
        <f>SUM(G126:G129)</f>
        <v>20</v>
      </c>
      <c r="H125" s="150">
        <f>SUM(H126:H129)</f>
        <v>20</v>
      </c>
      <c r="I125" s="150">
        <f>SUM(I126:I129)</f>
        <v>3</v>
      </c>
      <c r="J125" s="131">
        <f t="shared" si="1"/>
        <v>15</v>
      </c>
    </row>
    <row r="126" spans="1:10" s="119" customFormat="1" ht="15">
      <c r="A126" s="128"/>
      <c r="B126" s="132"/>
      <c r="C126" s="132"/>
      <c r="D126" s="132" t="s">
        <v>77</v>
      </c>
      <c r="E126" s="132"/>
      <c r="F126" s="132"/>
      <c r="G126" s="150">
        <v>0</v>
      </c>
      <c r="H126" s="150">
        <v>0</v>
      </c>
      <c r="I126" s="150">
        <v>0</v>
      </c>
      <c r="J126" s="131">
        <v>0</v>
      </c>
    </row>
    <row r="127" spans="1:10" s="119" customFormat="1" ht="15">
      <c r="A127" s="128"/>
      <c r="B127" s="132"/>
      <c r="C127" s="132"/>
      <c r="D127" s="132" t="s">
        <v>78</v>
      </c>
      <c r="E127" s="132"/>
      <c r="F127" s="132"/>
      <c r="G127" s="134">
        <v>20</v>
      </c>
      <c r="H127" s="134">
        <v>20</v>
      </c>
      <c r="I127" s="134">
        <v>3</v>
      </c>
      <c r="J127" s="131">
        <f t="shared" si="1"/>
        <v>15</v>
      </c>
    </row>
    <row r="128" spans="1:10" s="119" customFormat="1" ht="15">
      <c r="A128" s="128"/>
      <c r="B128" s="132"/>
      <c r="C128" s="132"/>
      <c r="D128" s="132" t="s">
        <v>57</v>
      </c>
      <c r="E128" s="132"/>
      <c r="F128" s="132"/>
      <c r="G128" s="134">
        <v>0</v>
      </c>
      <c r="H128" s="134">
        <v>0</v>
      </c>
      <c r="I128" s="134">
        <v>0</v>
      </c>
      <c r="J128" s="131">
        <v>0</v>
      </c>
    </row>
    <row r="129" spans="1:10" s="119" customFormat="1" ht="15">
      <c r="A129" s="128"/>
      <c r="B129" s="132"/>
      <c r="C129" s="132"/>
      <c r="D129" s="132" t="s">
        <v>79</v>
      </c>
      <c r="E129" s="132"/>
      <c r="F129" s="132"/>
      <c r="G129" s="134">
        <v>0</v>
      </c>
      <c r="H129" s="134">
        <v>0</v>
      </c>
      <c r="I129" s="134">
        <v>0</v>
      </c>
      <c r="J129" s="131">
        <v>0</v>
      </c>
    </row>
    <row r="130" spans="1:10" s="119" customFormat="1" ht="15">
      <c r="A130" s="128"/>
      <c r="B130" s="132"/>
      <c r="C130" s="132" t="s">
        <v>62</v>
      </c>
      <c r="D130" s="132"/>
      <c r="E130" s="132"/>
      <c r="F130" s="132"/>
      <c r="G130" s="134">
        <v>5</v>
      </c>
      <c r="H130" s="134">
        <v>5</v>
      </c>
      <c r="I130" s="134">
        <v>1</v>
      </c>
      <c r="J130" s="131">
        <f t="shared" si="1"/>
        <v>20</v>
      </c>
    </row>
    <row r="131" spans="1:10" s="119" customFormat="1" ht="30" customHeight="1">
      <c r="A131" s="128"/>
      <c r="B131" s="129" t="s">
        <v>255</v>
      </c>
      <c r="C131" s="144"/>
      <c r="D131" s="144"/>
      <c r="E131" s="144"/>
      <c r="F131" s="144"/>
      <c r="G131" s="130">
        <f>SUM(G132+G135)</f>
        <v>3121</v>
      </c>
      <c r="H131" s="130">
        <f>SUM(H132+H135)</f>
        <v>3121</v>
      </c>
      <c r="I131" s="130">
        <f>SUM(I132+I135)</f>
        <v>2696</v>
      </c>
      <c r="J131" s="131">
        <f t="shared" si="1"/>
        <v>86.38256968920219</v>
      </c>
    </row>
    <row r="132" spans="1:10" s="119" customFormat="1" ht="18.75" customHeight="1">
      <c r="A132" s="128"/>
      <c r="B132" s="129"/>
      <c r="C132" s="132" t="s">
        <v>18</v>
      </c>
      <c r="D132" s="132"/>
      <c r="E132" s="136"/>
      <c r="F132" s="132"/>
      <c r="G132" s="133">
        <f>SUM(G133:G134)</f>
        <v>0</v>
      </c>
      <c r="H132" s="133">
        <f>SUM(H133:H134)</f>
        <v>0</v>
      </c>
      <c r="I132" s="133">
        <f>SUM(I133:I134)</f>
        <v>0</v>
      </c>
      <c r="J132" s="131">
        <v>0</v>
      </c>
    </row>
    <row r="133" spans="1:10" s="119" customFormat="1" ht="15">
      <c r="A133" s="128"/>
      <c r="B133" s="129"/>
      <c r="C133" s="132"/>
      <c r="D133" s="132"/>
      <c r="E133" s="136" t="s">
        <v>152</v>
      </c>
      <c r="F133" s="132"/>
      <c r="G133" s="134">
        <v>0</v>
      </c>
      <c r="H133" s="134">
        <v>0</v>
      </c>
      <c r="I133" s="134">
        <v>0</v>
      </c>
      <c r="J133" s="131">
        <v>0</v>
      </c>
    </row>
    <row r="134" spans="1:10" s="119" customFormat="1" ht="15">
      <c r="A134" s="128"/>
      <c r="B134" s="129"/>
      <c r="C134" s="132"/>
      <c r="D134" s="132"/>
      <c r="E134" s="136" t="s">
        <v>46</v>
      </c>
      <c r="F134" s="132"/>
      <c r="G134" s="134">
        <v>0</v>
      </c>
      <c r="H134" s="134">
        <v>0</v>
      </c>
      <c r="I134" s="134">
        <v>0</v>
      </c>
      <c r="J134" s="131">
        <v>0</v>
      </c>
    </row>
    <row r="135" spans="1:10" s="119" customFormat="1" ht="15">
      <c r="A135" s="128"/>
      <c r="B135" s="132"/>
      <c r="C135" s="132" t="s">
        <v>12</v>
      </c>
      <c r="D135" s="132"/>
      <c r="E135" s="132"/>
      <c r="F135" s="132"/>
      <c r="G135" s="133">
        <f>SUM(G136,G139)</f>
        <v>3121</v>
      </c>
      <c r="H135" s="133">
        <f>SUM(H136,H139)</f>
        <v>3121</v>
      </c>
      <c r="I135" s="133">
        <f>SUM(I136,I139)</f>
        <v>2696</v>
      </c>
      <c r="J135" s="131">
        <f>I135/H135*100</f>
        <v>86.38256968920219</v>
      </c>
    </row>
    <row r="136" spans="1:10" s="119" customFormat="1" ht="15">
      <c r="A136" s="128"/>
      <c r="B136" s="132"/>
      <c r="C136" s="132"/>
      <c r="D136" s="132" t="s">
        <v>51</v>
      </c>
      <c r="E136" s="132"/>
      <c r="F136" s="132"/>
      <c r="G136" s="133">
        <f>SUM(G137:G138)</f>
        <v>2650</v>
      </c>
      <c r="H136" s="133">
        <f>SUM(H137:H138)</f>
        <v>2650</v>
      </c>
      <c r="I136" s="133">
        <f>SUM(I137:I138)</f>
        <v>2136</v>
      </c>
      <c r="J136" s="131">
        <f t="shared" si="1"/>
        <v>80.60377358490565</v>
      </c>
    </row>
    <row r="137" spans="1:10" s="119" customFormat="1" ht="15">
      <c r="A137" s="128"/>
      <c r="B137" s="132"/>
      <c r="C137" s="132"/>
      <c r="D137" s="132"/>
      <c r="E137" s="132" t="s">
        <v>55</v>
      </c>
      <c r="F137" s="132"/>
      <c r="G137" s="134">
        <v>2650</v>
      </c>
      <c r="H137" s="134">
        <v>2650</v>
      </c>
      <c r="I137" s="134">
        <v>2136</v>
      </c>
      <c r="J137" s="131">
        <f aca="true" t="shared" si="2" ref="J137:J199">I137/H137*100</f>
        <v>80.60377358490565</v>
      </c>
    </row>
    <row r="138" spans="1:10" s="119" customFormat="1" ht="15">
      <c r="A138" s="128"/>
      <c r="B138" s="132"/>
      <c r="C138" s="132"/>
      <c r="D138" s="132"/>
      <c r="E138" s="139" t="s">
        <v>80</v>
      </c>
      <c r="F138" s="139"/>
      <c r="G138" s="150">
        <v>0</v>
      </c>
      <c r="H138" s="150">
        <v>0</v>
      </c>
      <c r="I138" s="150">
        <v>0</v>
      </c>
      <c r="J138" s="131">
        <v>0</v>
      </c>
    </row>
    <row r="139" spans="1:10" s="119" customFormat="1" ht="15">
      <c r="A139" s="128"/>
      <c r="B139" s="132"/>
      <c r="C139" s="132"/>
      <c r="D139" s="132" t="s">
        <v>62</v>
      </c>
      <c r="E139" s="132"/>
      <c r="F139" s="132"/>
      <c r="G139" s="134">
        <v>471</v>
      </c>
      <c r="H139" s="134">
        <v>471</v>
      </c>
      <c r="I139" s="134">
        <v>560</v>
      </c>
      <c r="J139" s="131">
        <f t="shared" si="2"/>
        <v>118.895966029724</v>
      </c>
    </row>
    <row r="140" spans="1:10" s="149" customFormat="1" ht="28.5" customHeight="1">
      <c r="A140" s="147"/>
      <c r="B140" s="144" t="s">
        <v>269</v>
      </c>
      <c r="C140" s="144"/>
      <c r="D140" s="144"/>
      <c r="E140" s="144"/>
      <c r="F140" s="144"/>
      <c r="G140" s="151">
        <f>SUM(G141+G142)</f>
        <v>90</v>
      </c>
      <c r="H140" s="151">
        <f>SUM(H141+H142)</f>
        <v>90</v>
      </c>
      <c r="I140" s="151">
        <f>SUM(I141+I142)</f>
        <v>36</v>
      </c>
      <c r="J140" s="131">
        <f t="shared" si="2"/>
        <v>40</v>
      </c>
    </row>
    <row r="141" spans="1:10" s="119" customFormat="1" ht="35.25" customHeight="1">
      <c r="A141" s="128"/>
      <c r="B141" s="132"/>
      <c r="C141" s="126" t="s">
        <v>81</v>
      </c>
      <c r="D141" s="126"/>
      <c r="E141" s="126"/>
      <c r="F141" s="141"/>
      <c r="G141" s="134">
        <v>50</v>
      </c>
      <c r="H141" s="134">
        <v>50</v>
      </c>
      <c r="I141" s="134">
        <v>33</v>
      </c>
      <c r="J141" s="131">
        <f t="shared" si="2"/>
        <v>66</v>
      </c>
    </row>
    <row r="142" spans="1:10" s="119" customFormat="1" ht="15">
      <c r="A142" s="128"/>
      <c r="B142" s="132"/>
      <c r="C142" s="132" t="s">
        <v>12</v>
      </c>
      <c r="D142" s="132"/>
      <c r="E142" s="132"/>
      <c r="F142" s="132"/>
      <c r="G142" s="133">
        <f>SUM(G143,G148)</f>
        <v>40</v>
      </c>
      <c r="H142" s="133">
        <f>SUM(H143,H148)</f>
        <v>40</v>
      </c>
      <c r="I142" s="133">
        <f>SUM(I143,I148)</f>
        <v>3</v>
      </c>
      <c r="J142" s="131">
        <f t="shared" si="2"/>
        <v>7.5</v>
      </c>
    </row>
    <row r="143" spans="1:10" s="119" customFormat="1" ht="15">
      <c r="A143" s="128"/>
      <c r="B143" s="132"/>
      <c r="C143" s="132"/>
      <c r="D143" s="132" t="s">
        <v>51</v>
      </c>
      <c r="E143" s="132"/>
      <c r="F143" s="132"/>
      <c r="G143" s="133">
        <f>SUM(G144:G147)</f>
        <v>30</v>
      </c>
      <c r="H143" s="133">
        <f>SUM(H144:H147)</f>
        <v>30</v>
      </c>
      <c r="I143" s="133">
        <f>SUM(I144:I147)</f>
        <v>2</v>
      </c>
      <c r="J143" s="131">
        <f t="shared" si="2"/>
        <v>6.666666666666667</v>
      </c>
    </row>
    <row r="144" spans="1:10" s="119" customFormat="1" ht="15">
      <c r="A144" s="128"/>
      <c r="B144" s="132"/>
      <c r="C144" s="132"/>
      <c r="D144" s="132"/>
      <c r="E144" s="132" t="s">
        <v>52</v>
      </c>
      <c r="F144" s="132"/>
      <c r="G144" s="133">
        <v>30</v>
      </c>
      <c r="H144" s="133">
        <v>30</v>
      </c>
      <c r="I144" s="133">
        <v>2</v>
      </c>
      <c r="J144" s="131">
        <f t="shared" si="2"/>
        <v>6.666666666666667</v>
      </c>
    </row>
    <row r="145" spans="1:10" s="119" customFormat="1" ht="15">
      <c r="A145" s="128"/>
      <c r="B145" s="132"/>
      <c r="C145" s="132"/>
      <c r="D145" s="132"/>
      <c r="E145" s="132" t="s">
        <v>54</v>
      </c>
      <c r="F145" s="132"/>
      <c r="G145" s="133">
        <v>0</v>
      </c>
      <c r="H145" s="133">
        <v>0</v>
      </c>
      <c r="I145" s="133">
        <v>0</v>
      </c>
      <c r="J145" s="131">
        <v>0</v>
      </c>
    </row>
    <row r="146" spans="1:10" s="119" customFormat="1" ht="15">
      <c r="A146" s="128"/>
      <c r="B146" s="132"/>
      <c r="C146" s="132"/>
      <c r="D146" s="132"/>
      <c r="E146" s="132" t="s">
        <v>55</v>
      </c>
      <c r="F146" s="132"/>
      <c r="G146" s="134">
        <v>0</v>
      </c>
      <c r="H146" s="134">
        <v>0</v>
      </c>
      <c r="I146" s="134">
        <v>0</v>
      </c>
      <c r="J146" s="131">
        <v>0</v>
      </c>
    </row>
    <row r="147" spans="1:10" s="119" customFormat="1" ht="15">
      <c r="A147" s="128"/>
      <c r="B147" s="132"/>
      <c r="C147" s="132"/>
      <c r="D147" s="132"/>
      <c r="E147" s="139" t="s">
        <v>56</v>
      </c>
      <c r="F147" s="139"/>
      <c r="G147" s="150">
        <v>0</v>
      </c>
      <c r="H147" s="150">
        <v>0</v>
      </c>
      <c r="I147" s="150">
        <v>0</v>
      </c>
      <c r="J147" s="131">
        <v>0</v>
      </c>
    </row>
    <row r="148" spans="1:10" s="119" customFormat="1" ht="15">
      <c r="A148" s="128"/>
      <c r="B148" s="132"/>
      <c r="C148" s="132"/>
      <c r="D148" s="132" t="s">
        <v>62</v>
      </c>
      <c r="E148" s="132"/>
      <c r="F148" s="132"/>
      <c r="G148" s="134">
        <v>10</v>
      </c>
      <c r="H148" s="134">
        <v>10</v>
      </c>
      <c r="I148" s="134">
        <v>1</v>
      </c>
      <c r="J148" s="131">
        <f t="shared" si="2"/>
        <v>10</v>
      </c>
    </row>
    <row r="149" spans="1:10" s="119" customFormat="1" ht="15">
      <c r="A149" s="128"/>
      <c r="B149" s="132"/>
      <c r="C149" s="132"/>
      <c r="D149" s="132"/>
      <c r="E149" s="132"/>
      <c r="F149" s="132"/>
      <c r="G149" s="134"/>
      <c r="J149" s="131"/>
    </row>
    <row r="150" spans="1:10" s="149" customFormat="1" ht="29.25" customHeight="1">
      <c r="A150" s="147"/>
      <c r="B150" s="144" t="s">
        <v>270</v>
      </c>
      <c r="C150" s="144"/>
      <c r="D150" s="144"/>
      <c r="E150" s="144"/>
      <c r="F150" s="144"/>
      <c r="G150" s="130">
        <f>SUM(G151:G152)</f>
        <v>0</v>
      </c>
      <c r="H150" s="130">
        <f>SUM(H151:H152)</f>
        <v>0</v>
      </c>
      <c r="I150" s="130">
        <f>SUM(I151:I152)</f>
        <v>0</v>
      </c>
      <c r="J150" s="131">
        <v>0</v>
      </c>
    </row>
    <row r="151" spans="1:10" s="119" customFormat="1" ht="15">
      <c r="A151" s="128"/>
      <c r="B151" s="132"/>
      <c r="C151" s="132" t="s">
        <v>84</v>
      </c>
      <c r="D151" s="132"/>
      <c r="E151" s="132"/>
      <c r="F151" s="132"/>
      <c r="G151" s="134">
        <v>0</v>
      </c>
      <c r="H151" s="134">
        <v>0</v>
      </c>
      <c r="I151" s="134">
        <v>0</v>
      </c>
      <c r="J151" s="131">
        <v>0</v>
      </c>
    </row>
    <row r="152" spans="1:10" s="119" customFormat="1" ht="15">
      <c r="A152" s="128"/>
      <c r="B152" s="132"/>
      <c r="C152" s="132" t="s">
        <v>85</v>
      </c>
      <c r="D152" s="132"/>
      <c r="E152" s="132"/>
      <c r="F152" s="132"/>
      <c r="G152" s="134">
        <v>0</v>
      </c>
      <c r="H152" s="134">
        <v>0</v>
      </c>
      <c r="I152" s="134">
        <v>0</v>
      </c>
      <c r="J152" s="131">
        <v>0</v>
      </c>
    </row>
    <row r="153" spans="1:10" s="149" customFormat="1" ht="31.5" customHeight="1">
      <c r="A153" s="147"/>
      <c r="B153" s="144" t="s">
        <v>271</v>
      </c>
      <c r="C153" s="144"/>
      <c r="D153" s="144"/>
      <c r="E153" s="144"/>
      <c r="F153" s="144"/>
      <c r="G153" s="130">
        <v>0</v>
      </c>
      <c r="H153" s="130">
        <v>0</v>
      </c>
      <c r="I153" s="130">
        <v>0</v>
      </c>
      <c r="J153" s="131">
        <v>0</v>
      </c>
    </row>
    <row r="154" spans="1:10" s="119" customFormat="1" ht="15">
      <c r="A154" s="128"/>
      <c r="B154" s="132"/>
      <c r="C154" s="132" t="s">
        <v>86</v>
      </c>
      <c r="D154" s="132"/>
      <c r="E154" s="132"/>
      <c r="F154" s="132"/>
      <c r="G154" s="134">
        <v>0</v>
      </c>
      <c r="H154" s="134">
        <v>0</v>
      </c>
      <c r="I154" s="134">
        <v>0</v>
      </c>
      <c r="J154" s="131">
        <v>0</v>
      </c>
    </row>
    <row r="155" spans="1:10" s="119" customFormat="1" ht="15">
      <c r="A155" s="128"/>
      <c r="B155" s="132"/>
      <c r="C155" s="132" t="s">
        <v>85</v>
      </c>
      <c r="D155" s="132"/>
      <c r="E155" s="132"/>
      <c r="F155" s="132"/>
      <c r="G155" s="134">
        <v>0</v>
      </c>
      <c r="H155" s="134">
        <v>0</v>
      </c>
      <c r="I155" s="134">
        <v>0</v>
      </c>
      <c r="J155" s="131">
        <v>0</v>
      </c>
    </row>
    <row r="156" spans="1:10" s="119" customFormat="1" ht="30" customHeight="1">
      <c r="A156" s="128"/>
      <c r="B156" s="129" t="s">
        <v>399</v>
      </c>
      <c r="C156" s="132"/>
      <c r="D156" s="132"/>
      <c r="E156" s="132"/>
      <c r="F156" s="132"/>
      <c r="G156" s="130">
        <f>SUM(G157:G157)</f>
        <v>500</v>
      </c>
      <c r="H156" s="130">
        <f>SUM(H157:H157)</f>
        <v>500</v>
      </c>
      <c r="I156" s="130">
        <f>SUM(I157:I157)</f>
        <v>169</v>
      </c>
      <c r="J156" s="131">
        <f t="shared" si="2"/>
        <v>33.800000000000004</v>
      </c>
    </row>
    <row r="157" spans="1:10" s="119" customFormat="1" ht="15">
      <c r="A157" s="128"/>
      <c r="B157" s="132"/>
      <c r="C157" s="132" t="s">
        <v>272</v>
      </c>
      <c r="D157" s="132"/>
      <c r="E157" s="132"/>
      <c r="F157" s="132"/>
      <c r="G157" s="134">
        <v>500</v>
      </c>
      <c r="H157" s="134">
        <v>500</v>
      </c>
      <c r="I157" s="134">
        <v>169</v>
      </c>
      <c r="J157" s="131">
        <f t="shared" si="2"/>
        <v>33.800000000000004</v>
      </c>
    </row>
    <row r="158" spans="1:10" s="149" customFormat="1" ht="23.25" customHeight="1">
      <c r="A158" s="147"/>
      <c r="B158" s="144" t="s">
        <v>273</v>
      </c>
      <c r="C158" s="144"/>
      <c r="D158" s="144"/>
      <c r="E158" s="144"/>
      <c r="F158" s="144"/>
      <c r="G158" s="151">
        <f>SUM(G159)</f>
        <v>180</v>
      </c>
      <c r="H158" s="151">
        <f>SUM(H159)</f>
        <v>180</v>
      </c>
      <c r="I158" s="151">
        <f>SUM(I159)</f>
        <v>96</v>
      </c>
      <c r="J158" s="131">
        <f t="shared" si="2"/>
        <v>53.333333333333336</v>
      </c>
    </row>
    <row r="159" spans="1:10" s="119" customFormat="1" ht="15">
      <c r="A159" s="128"/>
      <c r="B159" s="132"/>
      <c r="C159" s="132" t="s">
        <v>87</v>
      </c>
      <c r="D159" s="132"/>
      <c r="E159" s="132"/>
      <c r="F159" s="132"/>
      <c r="G159" s="134">
        <v>180</v>
      </c>
      <c r="H159" s="134">
        <v>180</v>
      </c>
      <c r="I159" s="134">
        <v>96</v>
      </c>
      <c r="J159" s="131">
        <f t="shared" si="2"/>
        <v>53.333333333333336</v>
      </c>
    </row>
    <row r="160" spans="1:10" s="149" customFormat="1" ht="27" customHeight="1">
      <c r="A160" s="147"/>
      <c r="B160" s="144" t="s">
        <v>274</v>
      </c>
      <c r="C160" s="144"/>
      <c r="D160" s="144"/>
      <c r="E160" s="144"/>
      <c r="F160" s="144"/>
      <c r="G160" s="151">
        <f>SUM(G161)</f>
        <v>30</v>
      </c>
      <c r="H160" s="151">
        <f>SUM(H161)</f>
        <v>30</v>
      </c>
      <c r="I160" s="151">
        <f>SUM(I161)</f>
        <v>0</v>
      </c>
      <c r="J160" s="131">
        <f t="shared" si="2"/>
        <v>0</v>
      </c>
    </row>
    <row r="161" spans="1:10" s="119" customFormat="1" ht="15">
      <c r="A161" s="128"/>
      <c r="B161" s="132"/>
      <c r="C161" s="132" t="s">
        <v>88</v>
      </c>
      <c r="D161" s="132"/>
      <c r="E161" s="132"/>
      <c r="F161" s="132"/>
      <c r="G161" s="134">
        <v>30</v>
      </c>
      <c r="H161" s="134">
        <v>30</v>
      </c>
      <c r="I161" s="134">
        <v>0</v>
      </c>
      <c r="J161" s="131">
        <f t="shared" si="2"/>
        <v>0</v>
      </c>
    </row>
    <row r="162" spans="1:10" s="119" customFormat="1" ht="30" customHeight="1">
      <c r="A162" s="128"/>
      <c r="B162" s="129" t="s">
        <v>275</v>
      </c>
      <c r="C162" s="144"/>
      <c r="D162" s="144"/>
      <c r="E162" s="144"/>
      <c r="F162" s="144"/>
      <c r="G162" s="130">
        <f>SUM(G163)</f>
        <v>400</v>
      </c>
      <c r="H162" s="130">
        <f>SUM(H163)</f>
        <v>400</v>
      </c>
      <c r="I162" s="130">
        <f>SUM(I163)</f>
        <v>20</v>
      </c>
      <c r="J162" s="131">
        <f t="shared" si="2"/>
        <v>5</v>
      </c>
    </row>
    <row r="163" spans="1:10" s="119" customFormat="1" ht="15">
      <c r="A163" s="128"/>
      <c r="B163" s="132"/>
      <c r="C163" s="132" t="s">
        <v>89</v>
      </c>
      <c r="D163" s="132"/>
      <c r="E163" s="132"/>
      <c r="F163" s="132"/>
      <c r="G163" s="134">
        <v>400</v>
      </c>
      <c r="H163" s="134">
        <v>400</v>
      </c>
      <c r="I163" s="134">
        <v>20</v>
      </c>
      <c r="J163" s="131">
        <f t="shared" si="2"/>
        <v>5</v>
      </c>
    </row>
    <row r="164" spans="1:10" s="149" customFormat="1" ht="30.75" customHeight="1">
      <c r="A164" s="147"/>
      <c r="B164" s="144" t="s">
        <v>276</v>
      </c>
      <c r="C164" s="144"/>
      <c r="D164" s="144"/>
      <c r="E164" s="144"/>
      <c r="F164" s="144"/>
      <c r="G164" s="130">
        <f>SUM(G165:G166)</f>
        <v>0</v>
      </c>
      <c r="H164" s="130">
        <f>SUM(H165:H166)</f>
        <v>0</v>
      </c>
      <c r="I164" s="130">
        <f>SUM(I165:I166)</f>
        <v>0</v>
      </c>
      <c r="J164" s="131">
        <v>0</v>
      </c>
    </row>
    <row r="165" spans="1:10" s="149" customFormat="1" ht="15">
      <c r="A165" s="147"/>
      <c r="B165" s="144"/>
      <c r="C165" s="132" t="s">
        <v>90</v>
      </c>
      <c r="D165" s="132"/>
      <c r="E165" s="132"/>
      <c r="F165" s="132"/>
      <c r="G165" s="134">
        <v>0</v>
      </c>
      <c r="H165" s="134">
        <v>0</v>
      </c>
      <c r="I165" s="134">
        <v>0</v>
      </c>
      <c r="J165" s="131">
        <v>0</v>
      </c>
    </row>
    <row r="166" spans="1:10" s="119" customFormat="1" ht="15">
      <c r="A166" s="128"/>
      <c r="B166" s="132"/>
      <c r="C166" s="132" t="s">
        <v>161</v>
      </c>
      <c r="D166" s="132"/>
      <c r="E166" s="132"/>
      <c r="F166" s="132"/>
      <c r="G166" s="134">
        <v>0</v>
      </c>
      <c r="H166" s="134">
        <v>0</v>
      </c>
      <c r="I166" s="134">
        <v>0</v>
      </c>
      <c r="J166" s="131">
        <v>0</v>
      </c>
    </row>
    <row r="167" spans="1:10" s="149" customFormat="1" ht="30.75" customHeight="1">
      <c r="A167" s="147"/>
      <c r="B167" s="144" t="s">
        <v>277</v>
      </c>
      <c r="C167" s="144"/>
      <c r="D167" s="144"/>
      <c r="E167" s="144"/>
      <c r="F167" s="144"/>
      <c r="G167" s="151">
        <v>0</v>
      </c>
      <c r="H167" s="151">
        <v>0</v>
      </c>
      <c r="I167" s="151">
        <v>0</v>
      </c>
      <c r="J167" s="131">
        <v>0</v>
      </c>
    </row>
    <row r="168" spans="1:10" s="119" customFormat="1" ht="15">
      <c r="A168" s="128"/>
      <c r="B168" s="132"/>
      <c r="C168" s="132" t="s">
        <v>91</v>
      </c>
      <c r="D168" s="132"/>
      <c r="E168" s="132"/>
      <c r="F168" s="132"/>
      <c r="G168" s="134">
        <v>0</v>
      </c>
      <c r="H168" s="134">
        <v>0</v>
      </c>
      <c r="I168" s="134">
        <v>0</v>
      </c>
      <c r="J168" s="131">
        <v>0</v>
      </c>
    </row>
    <row r="169" spans="1:10" s="149" customFormat="1" ht="29.25" customHeight="1">
      <c r="A169" s="147"/>
      <c r="B169" s="144" t="s">
        <v>278</v>
      </c>
      <c r="C169" s="144"/>
      <c r="D169" s="144"/>
      <c r="E169" s="144"/>
      <c r="F169" s="144"/>
      <c r="G169" s="151">
        <f>SUM(G170)</f>
        <v>319</v>
      </c>
      <c r="H169" s="151">
        <f>SUM(H170)</f>
        <v>319</v>
      </c>
      <c r="I169" s="151">
        <f>SUM(I170)</f>
        <v>101</v>
      </c>
      <c r="J169" s="131">
        <f t="shared" si="2"/>
        <v>31.661442006269592</v>
      </c>
    </row>
    <row r="170" spans="1:10" s="119" customFormat="1" ht="15">
      <c r="A170" s="128"/>
      <c r="B170" s="132"/>
      <c r="C170" s="132" t="s">
        <v>316</v>
      </c>
      <c r="D170" s="132"/>
      <c r="E170" s="132"/>
      <c r="F170" s="132"/>
      <c r="G170" s="134">
        <v>319</v>
      </c>
      <c r="H170" s="134">
        <v>319</v>
      </c>
      <c r="I170" s="134">
        <v>101</v>
      </c>
      <c r="J170" s="131">
        <f t="shared" si="2"/>
        <v>31.661442006269592</v>
      </c>
    </row>
    <row r="171" spans="1:10" s="119" customFormat="1" ht="15">
      <c r="A171" s="128"/>
      <c r="B171" s="132"/>
      <c r="C171" s="132"/>
      <c r="D171" s="132"/>
      <c r="E171" s="132"/>
      <c r="F171" s="132"/>
      <c r="G171" s="134"/>
      <c r="J171" s="131"/>
    </row>
    <row r="172" spans="1:10" s="149" customFormat="1" ht="29.25" customHeight="1">
      <c r="A172" s="147"/>
      <c r="B172" s="144" t="s">
        <v>315</v>
      </c>
      <c r="C172" s="144"/>
      <c r="D172" s="144"/>
      <c r="E172" s="144"/>
      <c r="F172" s="144"/>
      <c r="G172" s="151">
        <f>SUM(G173:G174)</f>
        <v>1684</v>
      </c>
      <c r="H172" s="151">
        <f>SUM(H173:H174)</f>
        <v>1684</v>
      </c>
      <c r="I172" s="151">
        <f>SUM(I173:I174)</f>
        <v>100</v>
      </c>
      <c r="J172" s="131">
        <f t="shared" si="2"/>
        <v>5.938242280285035</v>
      </c>
    </row>
    <row r="173" spans="1:10" s="119" customFormat="1" ht="29.25" customHeight="1">
      <c r="A173" s="128"/>
      <c r="B173" s="132"/>
      <c r="C173" s="132" t="s">
        <v>316</v>
      </c>
      <c r="D173" s="132"/>
      <c r="E173" s="132"/>
      <c r="F173" s="132"/>
      <c r="G173" s="134">
        <v>1584</v>
      </c>
      <c r="H173" s="134">
        <v>1584</v>
      </c>
      <c r="I173" s="134">
        <v>0</v>
      </c>
      <c r="J173" s="131">
        <f t="shared" si="2"/>
        <v>0</v>
      </c>
    </row>
    <row r="174" spans="1:10" s="119" customFormat="1" ht="15">
      <c r="A174" s="128"/>
      <c r="B174" s="132"/>
      <c r="C174" s="132" t="s">
        <v>317</v>
      </c>
      <c r="D174" s="132"/>
      <c r="E174" s="132"/>
      <c r="F174" s="132"/>
      <c r="G174" s="134">
        <v>100</v>
      </c>
      <c r="H174" s="134">
        <v>100</v>
      </c>
      <c r="I174" s="134">
        <v>100</v>
      </c>
      <c r="J174" s="131">
        <f t="shared" si="2"/>
        <v>100</v>
      </c>
    </row>
    <row r="175" spans="1:10" s="149" customFormat="1" ht="33" customHeight="1">
      <c r="A175" s="147"/>
      <c r="B175" s="144" t="s">
        <v>279</v>
      </c>
      <c r="C175" s="144"/>
      <c r="D175" s="144"/>
      <c r="E175" s="144"/>
      <c r="F175" s="144"/>
      <c r="G175" s="130">
        <f>G176</f>
        <v>860</v>
      </c>
      <c r="H175" s="130">
        <f>H176</f>
        <v>860</v>
      </c>
      <c r="I175" s="130">
        <f>I176</f>
        <v>39</v>
      </c>
      <c r="J175" s="131">
        <f t="shared" si="2"/>
        <v>4.534883720930233</v>
      </c>
    </row>
    <row r="176" spans="1:10" s="119" customFormat="1" ht="16.5" customHeight="1">
      <c r="A176" s="128"/>
      <c r="B176" s="132"/>
      <c r="C176" s="132" t="s">
        <v>12</v>
      </c>
      <c r="D176" s="132"/>
      <c r="E176" s="132"/>
      <c r="F176" s="132"/>
      <c r="G176" s="133">
        <f>SUM(G177+G181+G184+G186)</f>
        <v>860</v>
      </c>
      <c r="H176" s="133">
        <f>SUM(H177+H181+H184+H186)</f>
        <v>860</v>
      </c>
      <c r="I176" s="133">
        <f>SUM(I177+I181+I184+I186)</f>
        <v>39</v>
      </c>
      <c r="J176" s="131">
        <f t="shared" si="2"/>
        <v>4.534883720930233</v>
      </c>
    </row>
    <row r="177" spans="1:10" s="119" customFormat="1" ht="16.5" customHeight="1">
      <c r="A177" s="128"/>
      <c r="B177" s="132"/>
      <c r="C177" s="132"/>
      <c r="D177" s="132" t="s">
        <v>47</v>
      </c>
      <c r="E177" s="132"/>
      <c r="F177" s="132"/>
      <c r="G177" s="133">
        <f>SUM(G178:G180)</f>
        <v>245</v>
      </c>
      <c r="H177" s="133">
        <f>SUM(H178:H180)</f>
        <v>245</v>
      </c>
      <c r="I177" s="133">
        <f>SUM(I178:I180)</f>
        <v>31</v>
      </c>
      <c r="J177" s="131">
        <f t="shared" si="2"/>
        <v>12.653061224489795</v>
      </c>
    </row>
    <row r="178" spans="1:10" s="119" customFormat="1" ht="16.5" customHeight="1">
      <c r="A178" s="128"/>
      <c r="B178" s="132"/>
      <c r="C178" s="132"/>
      <c r="D178" s="132"/>
      <c r="E178" s="132" t="s">
        <v>280</v>
      </c>
      <c r="F178" s="132"/>
      <c r="G178" s="134">
        <v>130</v>
      </c>
      <c r="H178" s="134">
        <v>130</v>
      </c>
      <c r="I178" s="134">
        <v>17</v>
      </c>
      <c r="J178" s="131">
        <f t="shared" si="2"/>
        <v>13.076923076923078</v>
      </c>
    </row>
    <row r="179" spans="1:10" s="119" customFormat="1" ht="16.5" customHeight="1">
      <c r="A179" s="128"/>
      <c r="B179" s="132"/>
      <c r="C179" s="132"/>
      <c r="D179" s="132"/>
      <c r="E179" s="132" t="s">
        <v>313</v>
      </c>
      <c r="F179" s="132"/>
      <c r="G179" s="134">
        <v>15</v>
      </c>
      <c r="H179" s="134">
        <v>15</v>
      </c>
      <c r="I179" s="134">
        <v>0</v>
      </c>
      <c r="J179" s="131">
        <f t="shared" si="2"/>
        <v>0</v>
      </c>
    </row>
    <row r="180" spans="1:10" s="119" customFormat="1" ht="16.5" customHeight="1">
      <c r="A180" s="128"/>
      <c r="B180" s="132"/>
      <c r="C180" s="132"/>
      <c r="D180" s="132"/>
      <c r="E180" s="132" t="s">
        <v>260</v>
      </c>
      <c r="F180" s="132"/>
      <c r="G180" s="134">
        <v>100</v>
      </c>
      <c r="H180" s="134">
        <v>100</v>
      </c>
      <c r="I180" s="134">
        <v>14</v>
      </c>
      <c r="J180" s="131">
        <f t="shared" si="2"/>
        <v>14.000000000000002</v>
      </c>
    </row>
    <row r="181" spans="1:10" s="119" customFormat="1" ht="16.5" customHeight="1">
      <c r="A181" s="128"/>
      <c r="B181" s="132"/>
      <c r="C181" s="132"/>
      <c r="D181" s="132" t="s">
        <v>51</v>
      </c>
      <c r="E181" s="132"/>
      <c r="F181" s="132"/>
      <c r="G181" s="133">
        <f>SUM(G182:G183)</f>
        <v>100</v>
      </c>
      <c r="H181" s="133">
        <f>SUM(H182:H183)</f>
        <v>100</v>
      </c>
      <c r="I181" s="133">
        <f>SUM(I182:I183)</f>
        <v>0</v>
      </c>
      <c r="J181" s="131">
        <f t="shared" si="2"/>
        <v>0</v>
      </c>
    </row>
    <row r="182" spans="1:10" s="119" customFormat="1" ht="16.5" customHeight="1">
      <c r="A182" s="128"/>
      <c r="B182" s="132"/>
      <c r="C182" s="132"/>
      <c r="D182" s="132"/>
      <c r="E182" s="132" t="s">
        <v>92</v>
      </c>
      <c r="F182" s="132"/>
      <c r="G182" s="134">
        <v>0</v>
      </c>
      <c r="H182" s="134">
        <v>0</v>
      </c>
      <c r="I182" s="134">
        <v>0</v>
      </c>
      <c r="J182" s="131">
        <v>0</v>
      </c>
    </row>
    <row r="183" spans="1:10" s="119" customFormat="1" ht="16.5" customHeight="1">
      <c r="A183" s="128"/>
      <c r="B183" s="132"/>
      <c r="C183" s="132"/>
      <c r="D183" s="132"/>
      <c r="E183" s="132" t="s">
        <v>58</v>
      </c>
      <c r="F183" s="132"/>
      <c r="G183" s="134">
        <v>100</v>
      </c>
      <c r="H183" s="134">
        <v>100</v>
      </c>
      <c r="I183" s="134">
        <v>0</v>
      </c>
      <c r="J183" s="131">
        <f t="shared" si="2"/>
        <v>0</v>
      </c>
    </row>
    <row r="184" spans="1:10" s="119" customFormat="1" ht="15">
      <c r="A184" s="128"/>
      <c r="B184" s="132"/>
      <c r="C184" s="132"/>
      <c r="D184" s="139" t="s">
        <v>63</v>
      </c>
      <c r="E184" s="140"/>
      <c r="F184" s="140"/>
      <c r="G184" s="133">
        <f>SUM(G185)</f>
        <v>325</v>
      </c>
      <c r="H184" s="133">
        <f>SUM(H185)</f>
        <v>325</v>
      </c>
      <c r="I184" s="133">
        <f>SUM(I185)</f>
        <v>0</v>
      </c>
      <c r="J184" s="131">
        <f t="shared" si="2"/>
        <v>0</v>
      </c>
    </row>
    <row r="185" spans="1:10" s="119" customFormat="1" ht="15">
      <c r="A185" s="128"/>
      <c r="B185" s="132"/>
      <c r="C185" s="132"/>
      <c r="D185" s="139"/>
      <c r="E185" s="140" t="s">
        <v>65</v>
      </c>
      <c r="F185" s="140"/>
      <c r="G185" s="134">
        <v>325</v>
      </c>
      <c r="H185" s="134">
        <v>325</v>
      </c>
      <c r="I185" s="134">
        <v>0</v>
      </c>
      <c r="J185" s="131">
        <f t="shared" si="2"/>
        <v>0</v>
      </c>
    </row>
    <row r="186" spans="1:10" s="119" customFormat="1" ht="16.5" customHeight="1">
      <c r="A186" s="128"/>
      <c r="B186" s="132"/>
      <c r="C186" s="132"/>
      <c r="D186" s="132" t="s">
        <v>62</v>
      </c>
      <c r="E186" s="132"/>
      <c r="F186" s="132"/>
      <c r="G186" s="134">
        <v>190</v>
      </c>
      <c r="H186" s="134">
        <v>190</v>
      </c>
      <c r="I186" s="134">
        <v>8</v>
      </c>
      <c r="J186" s="131">
        <f t="shared" si="2"/>
        <v>4.2105263157894735</v>
      </c>
    </row>
    <row r="187" spans="1:10" s="149" customFormat="1" ht="24.75" customHeight="1">
      <c r="A187" s="147"/>
      <c r="B187" s="144" t="s">
        <v>281</v>
      </c>
      <c r="C187" s="144"/>
      <c r="D187" s="144"/>
      <c r="E187" s="144"/>
      <c r="F187" s="144">
        <v>1</v>
      </c>
      <c r="G187" s="130">
        <f>SUM(G188+G191+G193+G196)</f>
        <v>1104</v>
      </c>
      <c r="H187" s="130">
        <f>SUM(H188+H191+H193+H196)</f>
        <v>1359</v>
      </c>
      <c r="I187" s="130">
        <f>SUM(I188+I191+I193+I196)</f>
        <v>778</v>
      </c>
      <c r="J187" s="131">
        <f t="shared" si="2"/>
        <v>57.24797645327446</v>
      </c>
    </row>
    <row r="188" spans="1:10" s="119" customFormat="1" ht="15">
      <c r="A188" s="128"/>
      <c r="B188" s="132"/>
      <c r="C188" s="132" t="s">
        <v>69</v>
      </c>
      <c r="D188" s="132"/>
      <c r="E188" s="132"/>
      <c r="F188" s="132"/>
      <c r="G188" s="133">
        <f>SUM(G189:G191)</f>
        <v>804</v>
      </c>
      <c r="H188" s="133">
        <f>SUM(H189:H191)</f>
        <v>804</v>
      </c>
      <c r="I188" s="133">
        <f>SUM(I189:I191)</f>
        <v>415</v>
      </c>
      <c r="J188" s="131">
        <f t="shared" si="2"/>
        <v>51.61691542288557</v>
      </c>
    </row>
    <row r="189" spans="1:10" s="119" customFormat="1" ht="15">
      <c r="A189" s="128"/>
      <c r="B189" s="132"/>
      <c r="C189" s="132"/>
      <c r="D189" s="132" t="s">
        <v>311</v>
      </c>
      <c r="E189" s="132"/>
      <c r="F189" s="132"/>
      <c r="G189" s="133">
        <v>684</v>
      </c>
      <c r="H189" s="133">
        <v>684</v>
      </c>
      <c r="I189" s="133">
        <v>339</v>
      </c>
      <c r="J189" s="131">
        <f t="shared" si="2"/>
        <v>49.56140350877193</v>
      </c>
    </row>
    <row r="190" spans="1:10" s="119" customFormat="1" ht="15">
      <c r="A190" s="128"/>
      <c r="B190" s="132"/>
      <c r="C190" s="132"/>
      <c r="D190" s="132" t="s">
        <v>312</v>
      </c>
      <c r="E190" s="132"/>
      <c r="F190" s="132"/>
      <c r="G190" s="133">
        <v>120</v>
      </c>
      <c r="H190" s="133">
        <v>120</v>
      </c>
      <c r="I190" s="133">
        <v>76</v>
      </c>
      <c r="J190" s="131">
        <f t="shared" si="2"/>
        <v>63.33333333333333</v>
      </c>
    </row>
    <row r="191" spans="1:10" s="119" customFormat="1" ht="15">
      <c r="A191" s="128"/>
      <c r="B191" s="132"/>
      <c r="C191" s="125" t="s">
        <v>42</v>
      </c>
      <c r="D191" s="125"/>
      <c r="E191" s="125"/>
      <c r="F191" s="132"/>
      <c r="G191" s="134">
        <v>0</v>
      </c>
      <c r="H191" s="134">
        <v>0</v>
      </c>
      <c r="I191" s="134">
        <v>0</v>
      </c>
      <c r="J191" s="131">
        <v>0</v>
      </c>
    </row>
    <row r="192" spans="1:10" s="119" customFormat="1" ht="15">
      <c r="A192" s="128"/>
      <c r="B192" s="132"/>
      <c r="C192" s="132"/>
      <c r="D192" s="218" t="s">
        <v>149</v>
      </c>
      <c r="E192" s="218"/>
      <c r="F192" s="135"/>
      <c r="G192" s="134">
        <v>0</v>
      </c>
      <c r="H192" s="134">
        <v>0</v>
      </c>
      <c r="I192" s="134">
        <v>0</v>
      </c>
      <c r="J192" s="131">
        <v>0</v>
      </c>
    </row>
    <row r="193" spans="1:10" s="119" customFormat="1" ht="18" customHeight="1">
      <c r="A193" s="128"/>
      <c r="B193" s="132"/>
      <c r="C193" s="132" t="s">
        <v>93</v>
      </c>
      <c r="D193" s="132"/>
      <c r="E193" s="132"/>
      <c r="F193" s="132"/>
      <c r="G193" s="133">
        <f>SUM(G194:G195)</f>
        <v>180</v>
      </c>
      <c r="H193" s="133">
        <f>SUM(H194:H195)</f>
        <v>180</v>
      </c>
      <c r="I193" s="133">
        <f>SUM(I194:I195)</f>
        <v>17</v>
      </c>
      <c r="J193" s="131">
        <f t="shared" si="2"/>
        <v>9.444444444444445</v>
      </c>
    </row>
    <row r="194" spans="1:10" s="119" customFormat="1" ht="18" customHeight="1">
      <c r="A194" s="128"/>
      <c r="B194" s="132"/>
      <c r="C194" s="132"/>
      <c r="D194" s="125" t="s">
        <v>147</v>
      </c>
      <c r="E194" s="125"/>
      <c r="F194" s="132"/>
      <c r="G194" s="133">
        <v>180</v>
      </c>
      <c r="H194" s="133">
        <v>170</v>
      </c>
      <c r="I194" s="133">
        <v>12</v>
      </c>
      <c r="J194" s="131">
        <f t="shared" si="2"/>
        <v>7.0588235294117645</v>
      </c>
    </row>
    <row r="195" spans="1:10" s="119" customFormat="1" ht="18" customHeight="1">
      <c r="A195" s="128"/>
      <c r="B195" s="132"/>
      <c r="C195" s="132"/>
      <c r="D195" s="132" t="s">
        <v>390</v>
      </c>
      <c r="E195" s="132"/>
      <c r="F195" s="132"/>
      <c r="G195" s="133">
        <v>0</v>
      </c>
      <c r="H195" s="133">
        <v>10</v>
      </c>
      <c r="I195" s="133">
        <v>5</v>
      </c>
      <c r="J195" s="131">
        <f t="shared" si="2"/>
        <v>50</v>
      </c>
    </row>
    <row r="196" spans="1:10" s="119" customFormat="1" ht="15.75" customHeight="1">
      <c r="A196" s="128"/>
      <c r="B196" s="132"/>
      <c r="C196" s="132" t="s">
        <v>12</v>
      </c>
      <c r="D196" s="132"/>
      <c r="E196" s="132"/>
      <c r="F196" s="132"/>
      <c r="G196" s="133">
        <f>SUM(G197+G202+G207+G209)</f>
        <v>120</v>
      </c>
      <c r="H196" s="133">
        <f>SUM(H197+H202+H207+H209)</f>
        <v>375</v>
      </c>
      <c r="I196" s="133">
        <f>SUM(I197+I202+I207+I209)</f>
        <v>346</v>
      </c>
      <c r="J196" s="131">
        <f t="shared" si="2"/>
        <v>92.26666666666667</v>
      </c>
    </row>
    <row r="197" spans="1:10" s="119" customFormat="1" ht="15.75" customHeight="1">
      <c r="A197" s="128"/>
      <c r="B197" s="132"/>
      <c r="C197" s="132"/>
      <c r="D197" s="132" t="s">
        <v>47</v>
      </c>
      <c r="E197" s="132"/>
      <c r="F197" s="132"/>
      <c r="G197" s="134">
        <f>SUM(G198:G201)</f>
        <v>30</v>
      </c>
      <c r="H197" s="134">
        <f>SUM(H198:H201)</f>
        <v>30</v>
      </c>
      <c r="I197" s="134">
        <f>SUM(I198:I201)</f>
        <v>16</v>
      </c>
      <c r="J197" s="131">
        <f t="shared" si="2"/>
        <v>53.333333333333336</v>
      </c>
    </row>
    <row r="198" spans="1:10" s="119" customFormat="1" ht="15.75" customHeight="1">
      <c r="A198" s="128"/>
      <c r="B198" s="132"/>
      <c r="C198" s="132"/>
      <c r="D198" s="132"/>
      <c r="E198" s="132" t="s">
        <v>282</v>
      </c>
      <c r="F198" s="132"/>
      <c r="G198" s="134">
        <v>0</v>
      </c>
      <c r="H198" s="134">
        <v>0</v>
      </c>
      <c r="I198" s="134">
        <v>0</v>
      </c>
      <c r="J198" s="131">
        <v>0</v>
      </c>
    </row>
    <row r="199" spans="1:10" s="119" customFormat="1" ht="15.75" customHeight="1">
      <c r="A199" s="128"/>
      <c r="B199" s="132"/>
      <c r="C199" s="132"/>
      <c r="D199" s="132"/>
      <c r="E199" s="132" t="s">
        <v>48</v>
      </c>
      <c r="F199" s="132"/>
      <c r="G199" s="134">
        <v>10</v>
      </c>
      <c r="H199" s="134">
        <v>10</v>
      </c>
      <c r="I199" s="134">
        <v>0</v>
      </c>
      <c r="J199" s="131">
        <f t="shared" si="2"/>
        <v>0</v>
      </c>
    </row>
    <row r="200" spans="1:10" s="119" customFormat="1" ht="15.75" customHeight="1">
      <c r="A200" s="128"/>
      <c r="B200" s="132"/>
      <c r="C200" s="132"/>
      <c r="D200" s="132"/>
      <c r="E200" s="132" t="s">
        <v>314</v>
      </c>
      <c r="F200" s="132"/>
      <c r="G200" s="134">
        <v>20</v>
      </c>
      <c r="H200" s="134">
        <v>0</v>
      </c>
      <c r="I200" s="134">
        <v>0</v>
      </c>
      <c r="J200" s="131">
        <v>0</v>
      </c>
    </row>
    <row r="201" spans="1:10" s="119" customFormat="1" ht="15.75" customHeight="1">
      <c r="A201" s="128"/>
      <c r="B201" s="132"/>
      <c r="C201" s="132"/>
      <c r="D201" s="132"/>
      <c r="E201" s="132" t="s">
        <v>76</v>
      </c>
      <c r="F201" s="132"/>
      <c r="G201" s="134">
        <v>0</v>
      </c>
      <c r="H201" s="134">
        <v>20</v>
      </c>
      <c r="I201" s="134">
        <v>16</v>
      </c>
      <c r="J201" s="131">
        <f aca="true" t="shared" si="3" ref="J201:J227">I201/H201*100</f>
        <v>80</v>
      </c>
    </row>
    <row r="202" spans="1:10" s="119" customFormat="1" ht="15.75" customHeight="1">
      <c r="A202" s="128"/>
      <c r="B202" s="132"/>
      <c r="C202" s="132"/>
      <c r="D202" s="132" t="s">
        <v>51</v>
      </c>
      <c r="E202" s="132"/>
      <c r="F202" s="132"/>
      <c r="G202" s="133">
        <f>SUM(G203:G206)</f>
        <v>30</v>
      </c>
      <c r="H202" s="133">
        <f>SUM(H203:H206)</f>
        <v>285</v>
      </c>
      <c r="I202" s="133">
        <f>SUM(I203:I206)</f>
        <v>251</v>
      </c>
      <c r="J202" s="131">
        <f t="shared" si="3"/>
        <v>88.0701754385965</v>
      </c>
    </row>
    <row r="203" spans="1:10" s="119" customFormat="1" ht="15.75" customHeight="1">
      <c r="A203" s="128"/>
      <c r="B203" s="132"/>
      <c r="C203" s="132"/>
      <c r="D203" s="132"/>
      <c r="E203" s="132" t="s">
        <v>52</v>
      </c>
      <c r="F203" s="132"/>
      <c r="G203" s="133">
        <v>30</v>
      </c>
      <c r="H203" s="133">
        <v>55</v>
      </c>
      <c r="I203" s="133">
        <v>30</v>
      </c>
      <c r="J203" s="131">
        <f t="shared" si="3"/>
        <v>54.54545454545454</v>
      </c>
    </row>
    <row r="204" spans="1:10" s="119" customFormat="1" ht="15.75" customHeight="1">
      <c r="A204" s="128"/>
      <c r="B204" s="132"/>
      <c r="C204" s="132"/>
      <c r="D204" s="132"/>
      <c r="E204" s="132" t="s">
        <v>54</v>
      </c>
      <c r="F204" s="132"/>
      <c r="G204" s="133">
        <v>0</v>
      </c>
      <c r="H204" s="133">
        <v>140</v>
      </c>
      <c r="I204" s="133">
        <v>136</v>
      </c>
      <c r="J204" s="131">
        <f t="shared" si="3"/>
        <v>97.14285714285714</v>
      </c>
    </row>
    <row r="205" spans="1:10" s="119" customFormat="1" ht="15.75" customHeight="1">
      <c r="A205" s="128"/>
      <c r="B205" s="132"/>
      <c r="C205" s="132"/>
      <c r="D205" s="132"/>
      <c r="E205" s="132" t="s">
        <v>55</v>
      </c>
      <c r="F205" s="132"/>
      <c r="G205" s="134">
        <v>0</v>
      </c>
      <c r="H205" s="134">
        <v>70</v>
      </c>
      <c r="I205" s="134">
        <v>67</v>
      </c>
      <c r="J205" s="131">
        <f t="shared" si="3"/>
        <v>95.71428571428572</v>
      </c>
    </row>
    <row r="206" spans="1:10" s="119" customFormat="1" ht="15.75" customHeight="1">
      <c r="A206" s="128"/>
      <c r="B206" s="132"/>
      <c r="C206" s="132"/>
      <c r="D206" s="132"/>
      <c r="E206" s="132" t="s">
        <v>401</v>
      </c>
      <c r="F206" s="132"/>
      <c r="G206" s="134">
        <v>0</v>
      </c>
      <c r="H206" s="134">
        <v>20</v>
      </c>
      <c r="I206" s="134">
        <v>18</v>
      </c>
      <c r="J206" s="131">
        <f t="shared" si="3"/>
        <v>90</v>
      </c>
    </row>
    <row r="207" spans="1:10" s="119" customFormat="1" ht="15">
      <c r="A207" s="128"/>
      <c r="B207" s="132"/>
      <c r="C207" s="132"/>
      <c r="D207" s="139" t="s">
        <v>63</v>
      </c>
      <c r="E207" s="140"/>
      <c r="F207" s="140"/>
      <c r="G207" s="133">
        <f>SUM(G208)</f>
        <v>50</v>
      </c>
      <c r="H207" s="133">
        <f>SUM(H208)</f>
        <v>50</v>
      </c>
      <c r="I207" s="133">
        <f>SUM(I208)</f>
        <v>6</v>
      </c>
      <c r="J207" s="131">
        <f t="shared" si="3"/>
        <v>12</v>
      </c>
    </row>
    <row r="208" spans="1:10" s="119" customFormat="1" ht="15">
      <c r="A208" s="128"/>
      <c r="B208" s="132"/>
      <c r="C208" s="132"/>
      <c r="D208" s="139"/>
      <c r="E208" s="140" t="s">
        <v>64</v>
      </c>
      <c r="F208" s="140"/>
      <c r="G208" s="134">
        <v>50</v>
      </c>
      <c r="H208" s="134">
        <v>50</v>
      </c>
      <c r="I208" s="134">
        <v>6</v>
      </c>
      <c r="J208" s="131">
        <f t="shared" si="3"/>
        <v>12</v>
      </c>
    </row>
    <row r="209" spans="1:10" s="119" customFormat="1" ht="15.75" customHeight="1">
      <c r="A209" s="128"/>
      <c r="B209" s="132"/>
      <c r="C209" s="132"/>
      <c r="D209" s="132" t="s">
        <v>62</v>
      </c>
      <c r="E209" s="132"/>
      <c r="F209" s="132"/>
      <c r="G209" s="134">
        <v>10</v>
      </c>
      <c r="H209" s="134">
        <v>10</v>
      </c>
      <c r="I209" s="134">
        <v>73</v>
      </c>
      <c r="J209" s="131">
        <f t="shared" si="3"/>
        <v>730</v>
      </c>
    </row>
    <row r="210" spans="1:10" s="119" customFormat="1" ht="10.5" customHeight="1">
      <c r="A210" s="128"/>
      <c r="B210" s="132"/>
      <c r="C210" s="132"/>
      <c r="D210" s="132"/>
      <c r="E210" s="132"/>
      <c r="F210" s="132"/>
      <c r="G210" s="134"/>
      <c r="J210" s="131"/>
    </row>
    <row r="211" spans="1:10" s="119" customFormat="1" ht="16.5" customHeight="1">
      <c r="A211" s="147"/>
      <c r="B211" s="144" t="s">
        <v>398</v>
      </c>
      <c r="C211" s="144"/>
      <c r="D211" s="144"/>
      <c r="E211" s="144"/>
      <c r="F211" s="144"/>
      <c r="G211" s="130">
        <f>SUM(G212+G214)</f>
        <v>0</v>
      </c>
      <c r="H211" s="130">
        <f>SUM(H212+H214)</f>
        <v>1155</v>
      </c>
      <c r="I211" s="130">
        <f>SUM(I212+I214)</f>
        <v>1155</v>
      </c>
      <c r="J211" s="131">
        <f t="shared" si="3"/>
        <v>100</v>
      </c>
    </row>
    <row r="212" spans="1:10" s="119" customFormat="1" ht="16.5" customHeight="1">
      <c r="A212" s="128"/>
      <c r="B212" s="132"/>
      <c r="C212" s="132" t="s">
        <v>105</v>
      </c>
      <c r="D212" s="132"/>
      <c r="E212" s="132"/>
      <c r="F212" s="132"/>
      <c r="G212" s="134">
        <f>SUM(G213)</f>
        <v>0</v>
      </c>
      <c r="H212" s="134">
        <f>SUM(H213)</f>
        <v>1155</v>
      </c>
      <c r="I212" s="134">
        <f>SUM(I213)</f>
        <v>1021</v>
      </c>
      <c r="J212" s="131">
        <f t="shared" si="3"/>
        <v>88.3982683982684</v>
      </c>
    </row>
    <row r="213" spans="1:10" s="119" customFormat="1" ht="25.5" customHeight="1">
      <c r="A213" s="128"/>
      <c r="B213" s="132"/>
      <c r="C213" s="132"/>
      <c r="D213" s="218" t="s">
        <v>145</v>
      </c>
      <c r="E213" s="218"/>
      <c r="F213" s="135"/>
      <c r="G213" s="134">
        <v>0</v>
      </c>
      <c r="H213" s="134">
        <v>1155</v>
      </c>
      <c r="I213" s="134">
        <v>1021</v>
      </c>
      <c r="J213" s="131">
        <f t="shared" si="3"/>
        <v>88.3982683982684</v>
      </c>
    </row>
    <row r="214" spans="1:10" s="119" customFormat="1" ht="16.5" customHeight="1">
      <c r="A214" s="128"/>
      <c r="B214" s="132"/>
      <c r="C214" s="132" t="s">
        <v>93</v>
      </c>
      <c r="D214" s="132"/>
      <c r="E214" s="132"/>
      <c r="F214" s="132"/>
      <c r="G214" s="133">
        <f>SUM(G215:G218)</f>
        <v>0</v>
      </c>
      <c r="H214" s="133">
        <f>SUM(H215:H218)</f>
        <v>0</v>
      </c>
      <c r="I214" s="133">
        <f>SUM(I215:I218)</f>
        <v>134</v>
      </c>
      <c r="J214" s="131">
        <v>0</v>
      </c>
    </row>
    <row r="215" spans="1:10" s="119" customFormat="1" ht="16.5" customHeight="1">
      <c r="A215" s="128"/>
      <c r="B215" s="132"/>
      <c r="C215" s="132"/>
      <c r="D215" s="132" t="s">
        <v>400</v>
      </c>
      <c r="E215" s="132"/>
      <c r="F215" s="132"/>
      <c r="G215" s="133">
        <v>0</v>
      </c>
      <c r="H215" s="133">
        <v>0</v>
      </c>
      <c r="I215" s="133">
        <v>134</v>
      </c>
      <c r="J215" s="131">
        <v>0</v>
      </c>
    </row>
    <row r="216" spans="1:10" s="119" customFormat="1" ht="16.5" customHeight="1">
      <c r="A216" s="128"/>
      <c r="B216" s="132"/>
      <c r="C216" s="132"/>
      <c r="D216" s="132" t="s">
        <v>138</v>
      </c>
      <c r="E216" s="132"/>
      <c r="F216" s="132"/>
      <c r="G216" s="133">
        <v>0</v>
      </c>
      <c r="H216" s="133">
        <v>0</v>
      </c>
      <c r="I216" s="133">
        <v>0</v>
      </c>
      <c r="J216" s="131">
        <v>0</v>
      </c>
    </row>
    <row r="217" spans="1:10" s="119" customFormat="1" ht="16.5" customHeight="1">
      <c r="A217" s="128"/>
      <c r="B217" s="132"/>
      <c r="C217" s="132"/>
      <c r="D217" s="132" t="s">
        <v>139</v>
      </c>
      <c r="E217" s="132"/>
      <c r="F217" s="132"/>
      <c r="G217" s="133">
        <v>0</v>
      </c>
      <c r="H217" s="133">
        <v>0</v>
      </c>
      <c r="I217" s="133">
        <v>0</v>
      </c>
      <c r="J217" s="131">
        <v>0</v>
      </c>
    </row>
    <row r="218" spans="1:10" s="119" customFormat="1" ht="16.5" customHeight="1">
      <c r="A218" s="128"/>
      <c r="B218" s="132"/>
      <c r="C218" s="132"/>
      <c r="D218" s="132" t="s">
        <v>137</v>
      </c>
      <c r="E218" s="132"/>
      <c r="F218" s="132"/>
      <c r="G218" s="134">
        <v>0</v>
      </c>
      <c r="H218" s="134">
        <v>0</v>
      </c>
      <c r="I218" s="134">
        <v>0</v>
      </c>
      <c r="J218" s="131">
        <v>0</v>
      </c>
    </row>
    <row r="219" spans="1:10" s="119" customFormat="1" ht="10.5" customHeight="1">
      <c r="A219" s="128"/>
      <c r="B219" s="132"/>
      <c r="C219" s="132"/>
      <c r="D219" s="132"/>
      <c r="E219" s="132"/>
      <c r="F219" s="132"/>
      <c r="G219" s="134"/>
      <c r="J219" s="131"/>
    </row>
    <row r="220" spans="1:10" s="119" customFormat="1" ht="16.5" customHeight="1">
      <c r="A220" s="128"/>
      <c r="B220" s="144" t="s">
        <v>283</v>
      </c>
      <c r="C220" s="144"/>
      <c r="D220" s="144"/>
      <c r="E220" s="144"/>
      <c r="F220" s="144"/>
      <c r="G220" s="151">
        <f>SUM(G221)</f>
        <v>60</v>
      </c>
      <c r="H220" s="151">
        <f>SUM(H221)</f>
        <v>60</v>
      </c>
      <c r="I220" s="151">
        <f>SUM(I221)</f>
        <v>30</v>
      </c>
      <c r="J220" s="131">
        <f t="shared" si="3"/>
        <v>50</v>
      </c>
    </row>
    <row r="221" spans="1:10" s="119" customFormat="1" ht="16.5" customHeight="1">
      <c r="A221" s="128"/>
      <c r="B221" s="132"/>
      <c r="C221" s="132" t="s">
        <v>143</v>
      </c>
      <c r="D221" s="132"/>
      <c r="E221" s="132"/>
      <c r="F221" s="132"/>
      <c r="G221" s="134">
        <v>60</v>
      </c>
      <c r="H221" s="134">
        <v>60</v>
      </c>
      <c r="I221" s="134">
        <v>30</v>
      </c>
      <c r="J221" s="131">
        <f t="shared" si="3"/>
        <v>50</v>
      </c>
    </row>
    <row r="222" spans="1:10" s="119" customFormat="1" ht="30" customHeight="1">
      <c r="A222" s="128"/>
      <c r="B222" s="156" t="s">
        <v>95</v>
      </c>
      <c r="C222" s="156"/>
      <c r="D222" s="156"/>
      <c r="E222" s="156"/>
      <c r="F222" s="156"/>
      <c r="G222" s="157">
        <f>SUM(G8+G68+G110+G120+G131+G140+G150+G153+G156+G158+G160+G162+G164+G167+G169+G172+G175+G187+G211+G220)</f>
        <v>29216</v>
      </c>
      <c r="H222" s="157">
        <f>SUM(H8+H68+H110+H120+H131+H140+H150+H153+H156+H158+H160+H162+H164+H167+H169+H172+H175+H187+H211+H220)</f>
        <v>29839</v>
      </c>
      <c r="I222" s="157">
        <f>SUM(I8+I68+I110+I120+I131+I140+I150+I153+I156+I158+I160+I162+I164+I167+I169+I172+I175+I187+I211+I220)</f>
        <v>13137</v>
      </c>
      <c r="J222" s="131">
        <f t="shared" si="3"/>
        <v>44.026274338952376</v>
      </c>
    </row>
    <row r="223" spans="1:10" s="119" customFormat="1" ht="15">
      <c r="A223" s="128"/>
      <c r="B223" s="132"/>
      <c r="C223" s="158" t="s">
        <v>96</v>
      </c>
      <c r="D223" s="158"/>
      <c r="E223" s="158"/>
      <c r="F223" s="158">
        <v>5</v>
      </c>
      <c r="G223" s="159" t="s">
        <v>144</v>
      </c>
      <c r="J223" s="131"/>
    </row>
    <row r="224" ht="15">
      <c r="J224" s="131"/>
    </row>
    <row r="225" spans="1:10" s="161" customFormat="1" ht="15">
      <c r="A225" s="147"/>
      <c r="B225" s="144" t="s">
        <v>408</v>
      </c>
      <c r="C225" s="144"/>
      <c r="D225" s="144"/>
      <c r="E225" s="144"/>
      <c r="F225" s="144"/>
      <c r="G225" s="149">
        <v>0</v>
      </c>
      <c r="H225" s="149">
        <v>0</v>
      </c>
      <c r="I225" s="160">
        <v>630</v>
      </c>
      <c r="J225" s="131">
        <v>0</v>
      </c>
    </row>
    <row r="226" spans="1:10" s="161" customFormat="1" ht="15">
      <c r="A226" s="147"/>
      <c r="B226" s="144"/>
      <c r="C226" s="144"/>
      <c r="D226" s="144"/>
      <c r="E226" s="144"/>
      <c r="F226" s="144"/>
      <c r="G226" s="149"/>
      <c r="H226" s="149"/>
      <c r="I226" s="149"/>
      <c r="J226" s="131"/>
    </row>
    <row r="227" spans="1:10" s="161" customFormat="1" ht="15">
      <c r="A227" s="147"/>
      <c r="B227" s="144" t="s">
        <v>409</v>
      </c>
      <c r="C227" s="144"/>
      <c r="D227" s="144"/>
      <c r="E227" s="144"/>
      <c r="F227" s="144"/>
      <c r="G227" s="162">
        <f>SUM(G222:G225)</f>
        <v>29216</v>
      </c>
      <c r="H227" s="162">
        <f>SUM(H222:H225)</f>
        <v>29839</v>
      </c>
      <c r="I227" s="162">
        <f>SUM(I222:I225)</f>
        <v>13767</v>
      </c>
      <c r="J227" s="131">
        <f t="shared" si="3"/>
        <v>46.13760514762559</v>
      </c>
    </row>
  </sheetData>
  <sheetProtection selectLockedCells="1" selectUnlockedCells="1"/>
  <mergeCells count="23">
    <mergeCell ref="J6:J7"/>
    <mergeCell ref="D213:E213"/>
    <mergeCell ref="D192:E192"/>
    <mergeCell ref="D194:E194"/>
    <mergeCell ref="D61:E61"/>
    <mergeCell ref="F6:F7"/>
    <mergeCell ref="A6:E7"/>
    <mergeCell ref="D65:E65"/>
    <mergeCell ref="D55:E55"/>
    <mergeCell ref="D18:E18"/>
    <mergeCell ref="G6:H6"/>
    <mergeCell ref="A1:G1"/>
    <mergeCell ref="I6:I7"/>
    <mergeCell ref="C191:E191"/>
    <mergeCell ref="D80:E80"/>
    <mergeCell ref="C141:E141"/>
    <mergeCell ref="A2:F2"/>
    <mergeCell ref="A3:F3"/>
    <mergeCell ref="D56:E56"/>
    <mergeCell ref="D122:E122"/>
    <mergeCell ref="A4:F4"/>
    <mergeCell ref="D60:E60"/>
    <mergeCell ref="D13:E13"/>
  </mergeCells>
  <printOptions headings="1" horizontalCentered="1"/>
  <pageMargins left="0.2902777777777778" right="0.2902777777777778" top="0.7875" bottom="0.7875" header="0.5118055555555555" footer="0.5118055555555555"/>
  <pageSetup horizontalDpi="600" verticalDpi="600" orientation="portrait" paperSize="9" scale="52" r:id="rId1"/>
  <headerFooter alignWithMargins="0">
    <oddFooter>&amp;C&amp;P. oldal, összesen: &amp;N</oddFooter>
  </headerFooter>
  <rowBreaks count="3" manualBreakCount="3">
    <brk id="67" max="9" man="1"/>
    <brk id="130" max="9" man="1"/>
    <brk id="17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view="pageBreakPreview" zoomScale="60" workbookViewId="0" topLeftCell="A1">
      <selection activeCell="A1" sqref="A1:E1"/>
    </sheetView>
  </sheetViews>
  <sheetFormatPr defaultColWidth="9.140625" defaultRowHeight="12.75"/>
  <cols>
    <col min="1" max="1" width="61.140625" style="174" customWidth="1"/>
    <col min="2" max="3" width="11.8515625" style="174" customWidth="1"/>
    <col min="4" max="4" width="11.00390625" style="174" customWidth="1"/>
    <col min="5" max="5" width="13.421875" style="174" customWidth="1"/>
    <col min="6" max="16384" width="9.140625" style="174" customWidth="1"/>
  </cols>
  <sheetData>
    <row r="1" spans="1:5" ht="15">
      <c r="A1" s="227"/>
      <c r="B1" s="227"/>
      <c r="C1" s="227"/>
      <c r="D1" s="227"/>
      <c r="E1" s="227"/>
    </row>
    <row r="2" spans="1:5" ht="15">
      <c r="A2" s="228" t="s">
        <v>322</v>
      </c>
      <c r="B2" s="228"/>
      <c r="C2" s="228"/>
      <c r="D2" s="228"/>
      <c r="E2" s="228"/>
    </row>
    <row r="3" spans="1:5" ht="15">
      <c r="A3" s="228" t="s">
        <v>414</v>
      </c>
      <c r="B3" s="228"/>
      <c r="C3" s="228"/>
      <c r="D3" s="228"/>
      <c r="E3" s="228"/>
    </row>
    <row r="4" spans="1:5" ht="29.25" customHeight="1">
      <c r="A4" s="175" t="s">
        <v>336</v>
      </c>
      <c r="B4" s="176" t="s">
        <v>337</v>
      </c>
      <c r="C4" s="176" t="s">
        <v>338</v>
      </c>
      <c r="D4" s="176" t="s">
        <v>339</v>
      </c>
      <c r="E4" s="176" t="s">
        <v>340</v>
      </c>
    </row>
    <row r="5" spans="1:5" ht="15">
      <c r="A5" s="177" t="s">
        <v>352</v>
      </c>
      <c r="B5" s="178">
        <v>0</v>
      </c>
      <c r="C5" s="178">
        <v>290</v>
      </c>
      <c r="D5" s="178">
        <v>0</v>
      </c>
      <c r="E5" s="178">
        <f aca="true" t="shared" si="0" ref="E5:E19">SUM(B5:D5)</f>
        <v>290</v>
      </c>
    </row>
    <row r="6" spans="1:5" ht="15">
      <c r="A6" s="177" t="s">
        <v>353</v>
      </c>
      <c r="B6" s="178">
        <v>0</v>
      </c>
      <c r="C6" s="178">
        <v>0</v>
      </c>
      <c r="D6" s="178">
        <v>0</v>
      </c>
      <c r="E6" s="178">
        <f t="shared" si="0"/>
        <v>0</v>
      </c>
    </row>
    <row r="7" spans="1:5" ht="15">
      <c r="A7" s="179" t="s">
        <v>354</v>
      </c>
      <c r="B7" s="178">
        <v>0</v>
      </c>
      <c r="C7" s="178">
        <v>0</v>
      </c>
      <c r="D7" s="178">
        <v>0</v>
      </c>
      <c r="E7" s="178">
        <f t="shared" si="0"/>
        <v>0</v>
      </c>
    </row>
    <row r="8" spans="1:5" ht="15">
      <c r="A8" s="180" t="s">
        <v>355</v>
      </c>
      <c r="B8" s="178">
        <v>4754</v>
      </c>
      <c r="C8" s="178">
        <v>127</v>
      </c>
      <c r="D8" s="178">
        <v>0</v>
      </c>
      <c r="E8" s="178">
        <f t="shared" si="0"/>
        <v>4881</v>
      </c>
    </row>
    <row r="9" spans="1:5" ht="15">
      <c r="A9" s="180" t="s">
        <v>356</v>
      </c>
      <c r="B9" s="178">
        <v>0</v>
      </c>
      <c r="C9" s="178">
        <v>0</v>
      </c>
      <c r="D9" s="178">
        <v>0</v>
      </c>
      <c r="E9" s="178">
        <f t="shared" si="0"/>
        <v>0</v>
      </c>
    </row>
    <row r="10" spans="1:5" ht="15">
      <c r="A10" s="180" t="s">
        <v>357</v>
      </c>
      <c r="B10" s="178">
        <v>0</v>
      </c>
      <c r="C10" s="178">
        <v>0</v>
      </c>
      <c r="D10" s="178">
        <v>0</v>
      </c>
      <c r="E10" s="178">
        <f t="shared" si="0"/>
        <v>0</v>
      </c>
    </row>
    <row r="11" spans="1:5" ht="15">
      <c r="A11" s="180" t="s">
        <v>358</v>
      </c>
      <c r="B11" s="178">
        <v>2696</v>
      </c>
      <c r="C11" s="178">
        <v>0</v>
      </c>
      <c r="D11" s="178">
        <v>0</v>
      </c>
      <c r="E11" s="178">
        <f t="shared" si="0"/>
        <v>2696</v>
      </c>
    </row>
    <row r="12" spans="1:5" ht="15">
      <c r="A12" s="180" t="s">
        <v>359</v>
      </c>
      <c r="B12" s="178">
        <v>2742</v>
      </c>
      <c r="C12" s="178">
        <v>0</v>
      </c>
      <c r="D12" s="178">
        <v>0</v>
      </c>
      <c r="E12" s="178">
        <f t="shared" si="0"/>
        <v>2742</v>
      </c>
    </row>
    <row r="13" spans="1:5" ht="15">
      <c r="A13" s="179" t="s">
        <v>350</v>
      </c>
      <c r="B13" s="178">
        <v>0</v>
      </c>
      <c r="C13" s="178">
        <v>39</v>
      </c>
      <c r="D13" s="178">
        <v>0</v>
      </c>
      <c r="E13" s="178">
        <f t="shared" si="0"/>
        <v>39</v>
      </c>
    </row>
    <row r="14" spans="1:5" ht="15">
      <c r="A14" s="179" t="s">
        <v>360</v>
      </c>
      <c r="B14" s="178">
        <v>0</v>
      </c>
      <c r="C14" s="178">
        <v>101</v>
      </c>
      <c r="D14" s="178">
        <v>0</v>
      </c>
      <c r="E14" s="178">
        <f t="shared" si="0"/>
        <v>101</v>
      </c>
    </row>
    <row r="15" spans="1:5" ht="15">
      <c r="A15" s="179" t="s">
        <v>361</v>
      </c>
      <c r="B15" s="178">
        <v>0</v>
      </c>
      <c r="C15" s="178">
        <v>36</v>
      </c>
      <c r="D15" s="178">
        <v>0</v>
      </c>
      <c r="E15" s="178">
        <f t="shared" si="0"/>
        <v>36</v>
      </c>
    </row>
    <row r="16" spans="1:5" ht="15">
      <c r="A16" s="179" t="s">
        <v>362</v>
      </c>
      <c r="B16" s="178">
        <v>0</v>
      </c>
      <c r="C16" s="178">
        <v>30</v>
      </c>
      <c r="D16" s="178">
        <v>0</v>
      </c>
      <c r="E16" s="178">
        <f t="shared" si="0"/>
        <v>30</v>
      </c>
    </row>
    <row r="17" spans="1:5" ht="15">
      <c r="A17" s="180" t="s">
        <v>363</v>
      </c>
      <c r="B17" s="178">
        <v>169</v>
      </c>
      <c r="C17" s="178">
        <v>0</v>
      </c>
      <c r="D17" s="178">
        <v>0</v>
      </c>
      <c r="E17" s="178">
        <f>SUM(B17:D17)</f>
        <v>169</v>
      </c>
    </row>
    <row r="18" spans="1:5" ht="15">
      <c r="A18" s="179" t="s">
        <v>364</v>
      </c>
      <c r="B18" s="181">
        <v>96</v>
      </c>
      <c r="C18" s="181">
        <v>0</v>
      </c>
      <c r="D18" s="181">
        <v>0</v>
      </c>
      <c r="E18" s="181">
        <f t="shared" si="0"/>
        <v>96</v>
      </c>
    </row>
    <row r="19" spans="1:5" ht="15">
      <c r="A19" s="179" t="s">
        <v>346</v>
      </c>
      <c r="B19" s="181">
        <v>0</v>
      </c>
      <c r="C19" s="181">
        <v>0</v>
      </c>
      <c r="D19" s="181">
        <v>0</v>
      </c>
      <c r="E19" s="181">
        <f t="shared" si="0"/>
        <v>0</v>
      </c>
    </row>
    <row r="20" spans="1:5" ht="15">
      <c r="A20" s="179" t="s">
        <v>365</v>
      </c>
      <c r="B20" s="181">
        <v>0</v>
      </c>
      <c r="C20" s="181">
        <v>0</v>
      </c>
      <c r="D20" s="181">
        <v>0</v>
      </c>
      <c r="E20" s="181">
        <f aca="true" t="shared" si="1" ref="E20:E27">SUM(B20:D20)</f>
        <v>0</v>
      </c>
    </row>
    <row r="21" spans="1:5" ht="15">
      <c r="A21" s="179" t="s">
        <v>366</v>
      </c>
      <c r="B21" s="181">
        <v>0</v>
      </c>
      <c r="C21" s="181">
        <v>0</v>
      </c>
      <c r="D21" s="181">
        <v>0</v>
      </c>
      <c r="E21" s="181">
        <f t="shared" si="1"/>
        <v>0</v>
      </c>
    </row>
    <row r="22" spans="1:5" ht="15">
      <c r="A22" s="179" t="s">
        <v>367</v>
      </c>
      <c r="B22" s="181">
        <v>0</v>
      </c>
      <c r="C22" s="181">
        <v>20</v>
      </c>
      <c r="D22" s="181">
        <v>0</v>
      </c>
      <c r="E22" s="181">
        <f t="shared" si="1"/>
        <v>20</v>
      </c>
    </row>
    <row r="23" spans="1:5" ht="15">
      <c r="A23" s="179" t="s">
        <v>370</v>
      </c>
      <c r="B23" s="181">
        <v>0</v>
      </c>
      <c r="C23" s="181">
        <v>100</v>
      </c>
      <c r="D23" s="181">
        <v>0</v>
      </c>
      <c r="E23" s="181">
        <f t="shared" si="1"/>
        <v>100</v>
      </c>
    </row>
    <row r="24" spans="1:5" ht="15">
      <c r="A24" s="179" t="s">
        <v>415</v>
      </c>
      <c r="B24" s="181">
        <v>1155</v>
      </c>
      <c r="C24" s="181">
        <v>0</v>
      </c>
      <c r="D24" s="181">
        <v>0</v>
      </c>
      <c r="E24" s="181">
        <f t="shared" si="1"/>
        <v>1155</v>
      </c>
    </row>
    <row r="25" spans="1:5" ht="15">
      <c r="A25" s="179" t="s">
        <v>368</v>
      </c>
      <c r="B25" s="181">
        <v>778</v>
      </c>
      <c r="C25" s="181">
        <v>0</v>
      </c>
      <c r="D25" s="181">
        <v>0</v>
      </c>
      <c r="E25" s="181">
        <f t="shared" si="1"/>
        <v>778</v>
      </c>
    </row>
    <row r="26" spans="1:5" ht="15">
      <c r="A26" s="180" t="s">
        <v>348</v>
      </c>
      <c r="B26" s="181">
        <v>0</v>
      </c>
      <c r="C26" s="181">
        <v>0</v>
      </c>
      <c r="D26" s="181">
        <v>0</v>
      </c>
      <c r="E26" s="181">
        <f t="shared" si="1"/>
        <v>0</v>
      </c>
    </row>
    <row r="27" spans="1:5" ht="15">
      <c r="A27" s="182" t="s">
        <v>369</v>
      </c>
      <c r="B27" s="183">
        <v>4</v>
      </c>
      <c r="C27" s="183">
        <v>0</v>
      </c>
      <c r="D27" s="183">
        <v>0</v>
      </c>
      <c r="E27" s="183">
        <f t="shared" si="1"/>
        <v>4</v>
      </c>
    </row>
    <row r="28" spans="1:5" ht="14.25">
      <c r="A28" s="184" t="s">
        <v>349</v>
      </c>
      <c r="B28" s="185">
        <f>SUM(B5:B27)</f>
        <v>12394</v>
      </c>
      <c r="C28" s="185">
        <f>SUM(C5:C27)</f>
        <v>743</v>
      </c>
      <c r="D28" s="185">
        <f>SUM(D5:D27)</f>
        <v>0</v>
      </c>
      <c r="E28" s="185">
        <f>SUM(E5:E27)</f>
        <v>13137</v>
      </c>
    </row>
    <row r="29" spans="1:5" s="149" customFormat="1" ht="14.25">
      <c r="A29" s="149" t="s">
        <v>408</v>
      </c>
      <c r="B29" s="149">
        <v>0</v>
      </c>
      <c r="C29" s="149">
        <v>0</v>
      </c>
      <c r="D29" s="149">
        <v>0</v>
      </c>
      <c r="E29" s="149">
        <v>630</v>
      </c>
    </row>
    <row r="30" spans="1:5" s="149" customFormat="1" ht="14.25">
      <c r="A30" s="149" t="s">
        <v>409</v>
      </c>
      <c r="B30" s="185">
        <f>SUM(B28:B29)</f>
        <v>12394</v>
      </c>
      <c r="C30" s="185">
        <f>SUM(C28:C29)</f>
        <v>743</v>
      </c>
      <c r="D30" s="185">
        <f>SUM(D28:D29)</f>
        <v>0</v>
      </c>
      <c r="E30" s="185">
        <f>SUM(E28:E29)</f>
        <v>13767</v>
      </c>
    </row>
    <row r="43" ht="15.75" customHeight="1"/>
  </sheetData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35"/>
  <sheetViews>
    <sheetView view="pageBreakPreview" zoomScaleSheetLayoutView="100" workbookViewId="0" topLeftCell="A1">
      <selection activeCell="A3" sqref="A3:B3"/>
    </sheetView>
  </sheetViews>
  <sheetFormatPr defaultColWidth="9.140625" defaultRowHeight="12.75"/>
  <cols>
    <col min="1" max="1" width="50.8515625" style="0" customWidth="1"/>
    <col min="2" max="2" width="12.7109375" style="0" customWidth="1"/>
    <col min="3" max="3" width="12.57421875" style="0" customWidth="1"/>
    <col min="4" max="4" width="14.8515625" style="0" customWidth="1"/>
    <col min="5" max="5" width="11.7109375" style="0" customWidth="1"/>
  </cols>
  <sheetData>
    <row r="1" spans="1:2" ht="30.75" customHeight="1">
      <c r="A1" s="229"/>
      <c r="B1" s="229"/>
    </row>
    <row r="2" spans="1:4" s="48" customFormat="1" ht="27" customHeight="1">
      <c r="A2" s="205" t="s">
        <v>322</v>
      </c>
      <c r="B2" s="205"/>
      <c r="C2" s="83"/>
      <c r="D2" s="72"/>
    </row>
    <row r="3" spans="1:4" s="48" customFormat="1" ht="27" customHeight="1">
      <c r="A3" s="205" t="s">
        <v>416</v>
      </c>
      <c r="B3" s="205"/>
      <c r="C3" s="83"/>
      <c r="D3" s="72"/>
    </row>
    <row r="4" spans="1:4" s="48" customFormat="1" ht="27" customHeight="1">
      <c r="A4" s="217" t="s">
        <v>372</v>
      </c>
      <c r="B4" s="217"/>
      <c r="C4" s="217"/>
      <c r="D4" s="73"/>
    </row>
    <row r="5" spans="1:4" s="48" customFormat="1" ht="27" customHeight="1" thickBot="1">
      <c r="A5" s="82"/>
      <c r="B5" s="82"/>
      <c r="C5" s="82"/>
      <c r="D5" s="73"/>
    </row>
    <row r="6" spans="1:5" s="48" customFormat="1" ht="37.5" customHeight="1">
      <c r="A6" s="230" t="s">
        <v>0</v>
      </c>
      <c r="B6" s="206" t="s">
        <v>377</v>
      </c>
      <c r="C6" s="207"/>
      <c r="D6" s="196" t="s">
        <v>378</v>
      </c>
      <c r="E6" s="198" t="s">
        <v>379</v>
      </c>
    </row>
    <row r="7" spans="1:5" s="48" customFormat="1" ht="46.5" customHeight="1">
      <c r="A7" s="231"/>
      <c r="B7" s="110" t="s">
        <v>380</v>
      </c>
      <c r="C7" s="110" t="s">
        <v>381</v>
      </c>
      <c r="D7" s="197"/>
      <c r="E7" s="199"/>
    </row>
    <row r="8" spans="1:5" s="48" customFormat="1" ht="34.5" customHeight="1">
      <c r="A8" s="101" t="s">
        <v>371</v>
      </c>
      <c r="B8" s="109">
        <v>510</v>
      </c>
      <c r="C8" s="109">
        <v>510</v>
      </c>
      <c r="D8" s="109">
        <v>0</v>
      </c>
      <c r="E8" s="186">
        <f>D8/C8*100</f>
        <v>0</v>
      </c>
    </row>
    <row r="9" spans="1:5" s="48" customFormat="1" ht="34.5" customHeight="1">
      <c r="A9" s="77" t="s">
        <v>44</v>
      </c>
      <c r="B9" s="78">
        <v>0</v>
      </c>
      <c r="C9" s="78">
        <v>0</v>
      </c>
      <c r="D9" s="78">
        <v>0</v>
      </c>
      <c r="E9" s="186">
        <v>0</v>
      </c>
    </row>
    <row r="10" spans="1:5" s="48" customFormat="1" ht="36.75" customHeight="1">
      <c r="A10" s="69" t="s">
        <v>257</v>
      </c>
      <c r="B10" s="79">
        <v>0</v>
      </c>
      <c r="C10" s="79">
        <v>127</v>
      </c>
      <c r="D10" s="79">
        <v>127</v>
      </c>
      <c r="E10" s="186">
        <f>D10/C10*100</f>
        <v>100</v>
      </c>
    </row>
    <row r="11" spans="1:5" s="48" customFormat="1" ht="32.25" customHeight="1">
      <c r="A11" s="60" t="s">
        <v>16</v>
      </c>
      <c r="B11" s="62">
        <v>510</v>
      </c>
      <c r="C11" s="62">
        <f>SUM(C8:C10)</f>
        <v>637</v>
      </c>
      <c r="D11" s="62">
        <f>SUM(D8:D10)</f>
        <v>127</v>
      </c>
      <c r="E11" s="186">
        <f>D11/C11*100</f>
        <v>19.937205651491364</v>
      </c>
    </row>
    <row r="172" ht="12.75">
      <c r="C172">
        <f>SUM(C173:C177)</f>
        <v>2703</v>
      </c>
    </row>
    <row r="174" ht="12.75">
      <c r="C174">
        <v>24</v>
      </c>
    </row>
    <row r="176" spans="2:3" ht="15.75" customHeight="1">
      <c r="B176" s="81"/>
      <c r="C176">
        <v>942</v>
      </c>
    </row>
    <row r="177" spans="2:3" ht="15.75" customHeight="1">
      <c r="B177" s="81"/>
      <c r="C177">
        <v>1737</v>
      </c>
    </row>
    <row r="178" ht="12.75">
      <c r="C178">
        <v>100</v>
      </c>
    </row>
    <row r="179" ht="12.75">
      <c r="C179">
        <v>100</v>
      </c>
    </row>
    <row r="180" ht="12.75">
      <c r="C180">
        <v>12</v>
      </c>
    </row>
    <row r="181" ht="12.75">
      <c r="C181">
        <v>12</v>
      </c>
    </row>
    <row r="182" ht="12.75">
      <c r="C182">
        <v>0</v>
      </c>
    </row>
    <row r="183" ht="12.75">
      <c r="C183">
        <v>0</v>
      </c>
    </row>
    <row r="185" ht="12.75">
      <c r="C185">
        <v>0</v>
      </c>
    </row>
    <row r="186" ht="12.75">
      <c r="C186">
        <v>2</v>
      </c>
    </row>
    <row r="187" ht="12.75">
      <c r="C187">
        <v>0</v>
      </c>
    </row>
    <row r="188" ht="12.75">
      <c r="C188">
        <v>0</v>
      </c>
    </row>
    <row r="194" ht="12.75">
      <c r="C194">
        <v>1174</v>
      </c>
    </row>
    <row r="195" ht="12.75">
      <c r="C195">
        <v>294</v>
      </c>
    </row>
    <row r="196" ht="12.75">
      <c r="C196">
        <v>0</v>
      </c>
    </row>
    <row r="197" ht="12.75">
      <c r="C197">
        <v>0</v>
      </c>
    </row>
    <row r="198" ht="12.75">
      <c r="C198">
        <v>0</v>
      </c>
    </row>
    <row r="199" ht="12.75">
      <c r="C199">
        <f>SUM(C200,C203)</f>
        <v>874</v>
      </c>
    </row>
    <row r="200" ht="12.75">
      <c r="C200" s="70">
        <f>SUM(C201:C202)</f>
        <v>745</v>
      </c>
    </row>
    <row r="201" ht="12.75">
      <c r="C201" s="70">
        <v>596</v>
      </c>
    </row>
    <row r="202" ht="12.75">
      <c r="C202" s="70">
        <v>149</v>
      </c>
    </row>
    <row r="203" ht="12.75">
      <c r="C203">
        <f>SUM(C204,C206)</f>
        <v>129</v>
      </c>
    </row>
    <row r="205" ht="12.75">
      <c r="C205">
        <v>516</v>
      </c>
    </row>
    <row r="206" ht="12.75">
      <c r="C206">
        <v>129</v>
      </c>
    </row>
    <row r="207" ht="12.75">
      <c r="C207">
        <f>C208</f>
        <v>392</v>
      </c>
    </row>
    <row r="208" ht="12.75">
      <c r="C208">
        <f>SUM(C209,C212,C216)</f>
        <v>392</v>
      </c>
    </row>
    <row r="210" ht="12.75">
      <c r="C210">
        <v>0</v>
      </c>
    </row>
    <row r="211" ht="12.75">
      <c r="C211">
        <v>102</v>
      </c>
    </row>
    <row r="212" ht="12.75">
      <c r="C212">
        <f>SUM(C213:C215)</f>
        <v>302</v>
      </c>
    </row>
    <row r="213" ht="12.75">
      <c r="C213">
        <v>0</v>
      </c>
    </row>
    <row r="214" ht="12.75">
      <c r="C214">
        <v>0</v>
      </c>
    </row>
    <row r="215" ht="12.75">
      <c r="C215">
        <v>302</v>
      </c>
    </row>
    <row r="216" ht="12.75">
      <c r="C216">
        <v>90</v>
      </c>
    </row>
    <row r="218" ht="12.75">
      <c r="C218" s="70">
        <f>SUM(C219:C220)</f>
        <v>498</v>
      </c>
    </row>
    <row r="219" ht="12.75">
      <c r="C219" s="70">
        <v>398</v>
      </c>
    </row>
    <row r="220" ht="12.75">
      <c r="C220" s="70">
        <v>100</v>
      </c>
    </row>
    <row r="222" ht="12.75">
      <c r="C222">
        <v>0</v>
      </c>
    </row>
    <row r="224" ht="12.75">
      <c r="C224">
        <v>0</v>
      </c>
    </row>
    <row r="225" ht="12.75">
      <c r="C225">
        <v>0</v>
      </c>
    </row>
    <row r="226" ht="12.75">
      <c r="C226">
        <v>0</v>
      </c>
    </row>
    <row r="227" ht="12.75">
      <c r="C227">
        <v>0</v>
      </c>
    </row>
    <row r="229" ht="12.75">
      <c r="C229">
        <f>SUM(C230:C231)</f>
        <v>576</v>
      </c>
    </row>
    <row r="230" ht="12.75">
      <c r="C230">
        <v>271</v>
      </c>
    </row>
    <row r="231" ht="12.75">
      <c r="C231">
        <v>305</v>
      </c>
    </row>
    <row r="233" ht="12.75">
      <c r="C233">
        <v>22</v>
      </c>
    </row>
    <row r="234" ht="12.75">
      <c r="C234">
        <v>342</v>
      </c>
    </row>
    <row r="235" ht="12.75">
      <c r="C235">
        <v>0</v>
      </c>
    </row>
  </sheetData>
  <sheetProtection selectLockedCells="1" selectUnlockedCells="1"/>
  <mergeCells count="8">
    <mergeCell ref="D6:D7"/>
    <mergeCell ref="E6:E7"/>
    <mergeCell ref="A1:B1"/>
    <mergeCell ref="A2:B2"/>
    <mergeCell ref="A4:C4"/>
    <mergeCell ref="A6:A7"/>
    <mergeCell ref="A3:B3"/>
    <mergeCell ref="B6:C6"/>
  </mergeCells>
  <printOptions headings="1"/>
  <pageMargins left="0.75" right="0.75" top="1" bottom="1" header="0.5118055555555555" footer="0.5118055555555555"/>
  <pageSetup horizontalDpi="300" verticalDpi="3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36"/>
  <sheetViews>
    <sheetView view="pageBreakPreview" zoomScale="60" workbookViewId="0" topLeftCell="A1">
      <selection activeCell="A3" sqref="A3:B3"/>
    </sheetView>
  </sheetViews>
  <sheetFormatPr defaultColWidth="9.140625" defaultRowHeight="12.75"/>
  <cols>
    <col min="1" max="1" width="55.140625" style="48" customWidth="1"/>
    <col min="2" max="2" width="15.28125" style="0" customWidth="1"/>
    <col min="3" max="3" width="11.00390625" style="0" customWidth="1"/>
    <col min="4" max="4" width="11.28125" style="0" customWidth="1"/>
    <col min="5" max="5" width="11.7109375" style="0" customWidth="1"/>
  </cols>
  <sheetData>
    <row r="1" spans="1:2" ht="27.75" customHeight="1">
      <c r="A1" s="229"/>
      <c r="B1" s="232"/>
    </row>
    <row r="2" spans="1:4" s="48" customFormat="1" ht="15.75">
      <c r="A2" s="205" t="s">
        <v>322</v>
      </c>
      <c r="B2" s="205"/>
      <c r="C2" s="83"/>
      <c r="D2" s="72"/>
    </row>
    <row r="3" spans="1:4" s="48" customFormat="1" ht="15.75">
      <c r="A3" s="205" t="s">
        <v>417</v>
      </c>
      <c r="B3" s="205"/>
      <c r="C3" s="83"/>
      <c r="D3" s="72"/>
    </row>
    <row r="4" spans="1:4" s="48" customFormat="1" ht="16.5" thickBot="1">
      <c r="A4" s="204" t="s">
        <v>144</v>
      </c>
      <c r="B4" s="204"/>
      <c r="C4" s="204"/>
      <c r="D4" s="72"/>
    </row>
    <row r="5" spans="1:5" s="48" customFormat="1" ht="31.5" customHeight="1">
      <c r="A5" s="230" t="s">
        <v>0</v>
      </c>
      <c r="B5" s="206" t="s">
        <v>377</v>
      </c>
      <c r="C5" s="207"/>
      <c r="D5" s="196" t="s">
        <v>378</v>
      </c>
      <c r="E5" s="198" t="s">
        <v>379</v>
      </c>
    </row>
    <row r="6" spans="1:5" s="48" customFormat="1" ht="34.5" customHeight="1">
      <c r="A6" s="231"/>
      <c r="B6" s="110" t="s">
        <v>380</v>
      </c>
      <c r="C6" s="110" t="s">
        <v>381</v>
      </c>
      <c r="D6" s="197"/>
      <c r="E6" s="199"/>
    </row>
    <row r="7" spans="1:5" s="48" customFormat="1" ht="34.5" customHeight="1">
      <c r="A7" s="76" t="s">
        <v>154</v>
      </c>
      <c r="B7" s="75">
        <f>SUM(B8:B12)</f>
        <v>23341</v>
      </c>
      <c r="C7" s="75">
        <f>SUM(C8:C12)</f>
        <v>24410</v>
      </c>
      <c r="D7" s="75">
        <f>SUM(D8:D12)</f>
        <v>12443</v>
      </c>
      <c r="E7" s="187">
        <f>D7/C7*100</f>
        <v>50.97501024170422</v>
      </c>
    </row>
    <row r="8" spans="1:5" s="51" customFormat="1" ht="47.25">
      <c r="A8" s="49" t="s">
        <v>97</v>
      </c>
      <c r="B8" s="50">
        <v>3750</v>
      </c>
      <c r="C8" s="50">
        <v>4034</v>
      </c>
      <c r="D8" s="50">
        <v>434</v>
      </c>
      <c r="E8" s="187">
        <f aca="true" t="shared" si="0" ref="E8:E30">D8/C8*100</f>
        <v>10.758552305404065</v>
      </c>
    </row>
    <row r="9" spans="1:5" s="51" customFormat="1" ht="15.75">
      <c r="A9" s="49" t="s">
        <v>27</v>
      </c>
      <c r="B9" s="50">
        <v>9730</v>
      </c>
      <c r="C9" s="50">
        <v>9730</v>
      </c>
      <c r="D9" s="50">
        <v>6239</v>
      </c>
      <c r="E9" s="187">
        <f t="shared" si="0"/>
        <v>64.12127440904419</v>
      </c>
    </row>
    <row r="10" spans="1:5" s="51" customFormat="1" ht="31.5">
      <c r="A10" s="49" t="s">
        <v>98</v>
      </c>
      <c r="B10" s="50">
        <v>8790</v>
      </c>
      <c r="C10" s="50">
        <v>9575</v>
      </c>
      <c r="D10" s="50">
        <v>4992</v>
      </c>
      <c r="E10" s="187">
        <f t="shared" si="0"/>
        <v>52.13577023498694</v>
      </c>
    </row>
    <row r="11" spans="1:5" s="51" customFormat="1" ht="15.75">
      <c r="A11" s="49" t="s">
        <v>99</v>
      </c>
      <c r="B11" s="50">
        <v>1071</v>
      </c>
      <c r="C11" s="50">
        <v>1071</v>
      </c>
      <c r="D11" s="50">
        <v>778</v>
      </c>
      <c r="E11" s="187">
        <f t="shared" si="0"/>
        <v>72.64239028944911</v>
      </c>
    </row>
    <row r="12" spans="1:5" s="51" customFormat="1" ht="15.75">
      <c r="A12" s="49" t="s">
        <v>100</v>
      </c>
      <c r="B12" s="50">
        <v>0</v>
      </c>
      <c r="C12" s="50">
        <v>0</v>
      </c>
      <c r="D12" s="50">
        <v>0</v>
      </c>
      <c r="E12" s="187">
        <v>0</v>
      </c>
    </row>
    <row r="13" spans="1:5" s="51" customFormat="1" ht="15.75">
      <c r="A13" s="49" t="s">
        <v>101</v>
      </c>
      <c r="B13" s="50">
        <v>2500</v>
      </c>
      <c r="C13" s="50">
        <v>2500</v>
      </c>
      <c r="D13" s="50">
        <v>571</v>
      </c>
      <c r="E13" s="187">
        <f t="shared" si="0"/>
        <v>22.84</v>
      </c>
    </row>
    <row r="14" spans="1:5" s="51" customFormat="1" ht="15.75">
      <c r="A14" s="49" t="s">
        <v>102</v>
      </c>
      <c r="B14" s="50">
        <v>0</v>
      </c>
      <c r="C14" s="50">
        <v>0</v>
      </c>
      <c r="D14" s="50">
        <v>0</v>
      </c>
      <c r="E14" s="187">
        <v>0</v>
      </c>
    </row>
    <row r="15" spans="1:5" s="51" customFormat="1" ht="15.75">
      <c r="A15" s="49" t="s">
        <v>103</v>
      </c>
      <c r="B15" s="50">
        <v>3075</v>
      </c>
      <c r="C15" s="50">
        <v>2629</v>
      </c>
      <c r="D15" s="50">
        <v>1635</v>
      </c>
      <c r="E15" s="187">
        <f t="shared" si="0"/>
        <v>62.19094712818563</v>
      </c>
    </row>
    <row r="16" spans="1:5" s="51" customFormat="1" ht="15.75">
      <c r="A16" s="49" t="s">
        <v>406</v>
      </c>
      <c r="B16" s="50">
        <v>0</v>
      </c>
      <c r="C16" s="50">
        <v>0</v>
      </c>
      <c r="D16" s="50">
        <v>87</v>
      </c>
      <c r="E16" s="187">
        <v>0</v>
      </c>
    </row>
    <row r="17" spans="1:5" s="51" customFormat="1" ht="15.75">
      <c r="A17" s="52" t="s">
        <v>104</v>
      </c>
      <c r="B17" s="53">
        <f>SUM(B8:B16)</f>
        <v>28916</v>
      </c>
      <c r="C17" s="53">
        <f>SUM(C8:C16)</f>
        <v>29539</v>
      </c>
      <c r="D17" s="53">
        <f>SUM(D8:D16)</f>
        <v>14736</v>
      </c>
      <c r="E17" s="188">
        <f t="shared" si="0"/>
        <v>49.886590609025355</v>
      </c>
    </row>
    <row r="18" spans="1:5" s="51" customFormat="1" ht="15.75">
      <c r="A18" s="54"/>
      <c r="B18" s="55"/>
      <c r="C18" s="55"/>
      <c r="D18" s="55"/>
      <c r="E18" s="187"/>
    </row>
    <row r="19" spans="1:5" s="51" customFormat="1" ht="15.75">
      <c r="A19" s="49" t="s">
        <v>105</v>
      </c>
      <c r="B19" s="50">
        <v>8020</v>
      </c>
      <c r="C19" s="50">
        <v>9175</v>
      </c>
      <c r="D19" s="50">
        <v>4735</v>
      </c>
      <c r="E19" s="187">
        <f t="shared" si="0"/>
        <v>51.607629427792915</v>
      </c>
    </row>
    <row r="20" spans="1:5" s="51" customFormat="1" ht="15.75">
      <c r="A20" s="49" t="s">
        <v>106</v>
      </c>
      <c r="B20" s="50">
        <v>1630</v>
      </c>
      <c r="C20" s="50">
        <v>1630</v>
      </c>
      <c r="D20" s="50">
        <v>917</v>
      </c>
      <c r="E20" s="187">
        <f t="shared" si="0"/>
        <v>56.257668711656436</v>
      </c>
    </row>
    <row r="21" spans="1:5" s="51" customFormat="1" ht="47.25">
      <c r="A21" s="49" t="s">
        <v>107</v>
      </c>
      <c r="B21" s="50">
        <v>8771</v>
      </c>
      <c r="C21" s="50">
        <v>9316</v>
      </c>
      <c r="D21" s="50">
        <v>5037</v>
      </c>
      <c r="E21" s="187">
        <f t="shared" si="0"/>
        <v>54.068269643623864</v>
      </c>
    </row>
    <row r="22" spans="1:5" s="51" customFormat="1" ht="15.75">
      <c r="A22" s="49" t="s">
        <v>108</v>
      </c>
      <c r="B22" s="50">
        <v>6615</v>
      </c>
      <c r="C22" s="50">
        <v>5411</v>
      </c>
      <c r="D22" s="50">
        <v>2006</v>
      </c>
      <c r="E22" s="187">
        <f t="shared" si="0"/>
        <v>37.07262982812789</v>
      </c>
    </row>
    <row r="23" spans="1:5" s="51" customFormat="1" ht="15.75">
      <c r="A23" s="49" t="s">
        <v>109</v>
      </c>
      <c r="B23" s="50">
        <v>1170</v>
      </c>
      <c r="C23" s="50">
        <v>1170</v>
      </c>
      <c r="D23" s="50">
        <v>315</v>
      </c>
      <c r="E23" s="187">
        <f t="shared" si="0"/>
        <v>26.923076923076923</v>
      </c>
    </row>
    <row r="24" spans="1:5" s="51" customFormat="1" ht="15.75">
      <c r="A24" s="49" t="s">
        <v>110</v>
      </c>
      <c r="B24" s="50">
        <v>0</v>
      </c>
      <c r="C24" s="50">
        <v>0</v>
      </c>
      <c r="D24" s="50">
        <v>0</v>
      </c>
      <c r="E24" s="187">
        <v>0</v>
      </c>
    </row>
    <row r="25" spans="1:5" s="51" customFormat="1" ht="15.75">
      <c r="A25" s="49" t="s">
        <v>111</v>
      </c>
      <c r="B25" s="50">
        <v>2500</v>
      </c>
      <c r="C25" s="50">
        <v>2500</v>
      </c>
      <c r="D25" s="50">
        <v>0</v>
      </c>
      <c r="E25" s="187">
        <f t="shared" si="0"/>
        <v>0</v>
      </c>
    </row>
    <row r="26" spans="1:5" s="51" customFormat="1" ht="15.75">
      <c r="A26" s="49" t="s">
        <v>112</v>
      </c>
      <c r="B26" s="50">
        <v>0</v>
      </c>
      <c r="C26" s="50">
        <v>0</v>
      </c>
      <c r="D26" s="50">
        <v>0</v>
      </c>
      <c r="E26" s="187">
        <v>0</v>
      </c>
    </row>
    <row r="27" spans="1:5" s="51" customFormat="1" ht="15.75">
      <c r="A27" s="49" t="s">
        <v>113</v>
      </c>
      <c r="B27" s="50">
        <v>0</v>
      </c>
      <c r="C27" s="50">
        <v>0</v>
      </c>
      <c r="D27" s="50">
        <v>0</v>
      </c>
      <c r="E27" s="187">
        <v>0</v>
      </c>
    </row>
    <row r="28" spans="1:5" s="51" customFormat="1" ht="15.75">
      <c r="A28" s="49" t="s">
        <v>15</v>
      </c>
      <c r="B28" s="50">
        <v>0</v>
      </c>
      <c r="C28" s="50">
        <v>0</v>
      </c>
      <c r="D28" s="50">
        <v>0</v>
      </c>
      <c r="E28" s="187">
        <v>0</v>
      </c>
    </row>
    <row r="29" spans="1:5" s="51" customFormat="1" ht="15.75">
      <c r="A29" s="49" t="s">
        <v>408</v>
      </c>
      <c r="B29" s="50">
        <v>0</v>
      </c>
      <c r="C29" s="50">
        <v>0</v>
      </c>
      <c r="D29" s="50">
        <v>630</v>
      </c>
      <c r="E29" s="187">
        <v>0</v>
      </c>
    </row>
    <row r="30" spans="1:5" s="51" customFormat="1" ht="15.75">
      <c r="A30" s="52" t="s">
        <v>114</v>
      </c>
      <c r="B30" s="53">
        <f>SUM(B19:B29)</f>
        <v>28706</v>
      </c>
      <c r="C30" s="53">
        <f>SUM(C19:C29)</f>
        <v>29202</v>
      </c>
      <c r="D30" s="53">
        <f>SUM(D19:D29)</f>
        <v>13640</v>
      </c>
      <c r="E30" s="187">
        <f t="shared" si="0"/>
        <v>46.70912951167728</v>
      </c>
    </row>
    <row r="173" ht="12.75">
      <c r="C173">
        <f>SUM(C174:C178)</f>
        <v>2703</v>
      </c>
    </row>
    <row r="175" ht="12.75">
      <c r="C175">
        <v>24</v>
      </c>
    </row>
    <row r="177" spans="2:3" ht="15.75">
      <c r="B177" s="46"/>
      <c r="C177">
        <v>942</v>
      </c>
    </row>
    <row r="178" spans="2:3" ht="15.75">
      <c r="B178" s="46"/>
      <c r="C178">
        <v>1737</v>
      </c>
    </row>
    <row r="179" ht="12.75">
      <c r="C179">
        <v>100</v>
      </c>
    </row>
    <row r="180" ht="12.75">
      <c r="C180">
        <v>100</v>
      </c>
    </row>
    <row r="181" ht="12.75">
      <c r="C181">
        <v>12</v>
      </c>
    </row>
    <row r="182" ht="12.75">
      <c r="C182">
        <v>12</v>
      </c>
    </row>
    <row r="183" ht="12.75">
      <c r="C183">
        <v>0</v>
      </c>
    </row>
    <row r="184" ht="12.75">
      <c r="C184">
        <v>0</v>
      </c>
    </row>
    <row r="186" ht="12.75">
      <c r="C186">
        <v>0</v>
      </c>
    </row>
    <row r="187" ht="12.75">
      <c r="C187">
        <v>2</v>
      </c>
    </row>
    <row r="188" ht="12.75">
      <c r="C188">
        <v>0</v>
      </c>
    </row>
    <row r="189" ht="12.75">
      <c r="C189">
        <v>0</v>
      </c>
    </row>
    <row r="195" ht="12.75">
      <c r="C195">
        <v>1174</v>
      </c>
    </row>
    <row r="196" ht="12.75">
      <c r="C196">
        <v>294</v>
      </c>
    </row>
    <row r="197" ht="12.75">
      <c r="C197">
        <v>0</v>
      </c>
    </row>
    <row r="198" ht="12.75">
      <c r="C198">
        <v>0</v>
      </c>
    </row>
    <row r="199" ht="12.75">
      <c r="C199">
        <v>0</v>
      </c>
    </row>
    <row r="200" ht="12.75">
      <c r="C200">
        <f>SUM(C201,C204)</f>
        <v>874</v>
      </c>
    </row>
    <row r="201" ht="12.75">
      <c r="C201" s="70">
        <f>SUM(C202:C203)</f>
        <v>745</v>
      </c>
    </row>
    <row r="202" ht="12.75">
      <c r="C202" s="70">
        <v>596</v>
      </c>
    </row>
    <row r="203" ht="12.75">
      <c r="C203" s="70">
        <v>149</v>
      </c>
    </row>
    <row r="204" ht="12.75">
      <c r="C204">
        <f>SUM(C205,C207)</f>
        <v>129</v>
      </c>
    </row>
    <row r="206" ht="12.75">
      <c r="C206">
        <v>516</v>
      </c>
    </row>
    <row r="207" ht="12.75">
      <c r="C207">
        <v>129</v>
      </c>
    </row>
    <row r="208" ht="12.75">
      <c r="C208">
        <f>C209</f>
        <v>392</v>
      </c>
    </row>
    <row r="209" ht="12.75">
      <c r="C209">
        <f>SUM(C210,C213,C217)</f>
        <v>392</v>
      </c>
    </row>
    <row r="211" ht="12.75">
      <c r="C211">
        <v>0</v>
      </c>
    </row>
    <row r="212" ht="12.75">
      <c r="C212">
        <v>102</v>
      </c>
    </row>
    <row r="213" ht="12.75">
      <c r="C213">
        <f>SUM(C214:C216)</f>
        <v>302</v>
      </c>
    </row>
    <row r="214" ht="12.75">
      <c r="C214">
        <v>0</v>
      </c>
    </row>
    <row r="215" ht="12.75">
      <c r="C215">
        <v>0</v>
      </c>
    </row>
    <row r="216" ht="12.75">
      <c r="C216">
        <v>302</v>
      </c>
    </row>
    <row r="217" ht="12.75">
      <c r="C217">
        <v>90</v>
      </c>
    </row>
    <row r="219" ht="12.75">
      <c r="C219" s="70">
        <f>SUM(C220:C221)</f>
        <v>498</v>
      </c>
    </row>
    <row r="220" ht="12.75">
      <c r="C220" s="70">
        <v>398</v>
      </c>
    </row>
    <row r="221" ht="12.75">
      <c r="C221" s="70">
        <v>100</v>
      </c>
    </row>
    <row r="223" ht="12.75">
      <c r="C223">
        <v>0</v>
      </c>
    </row>
    <row r="225" ht="12.75">
      <c r="C225">
        <v>0</v>
      </c>
    </row>
    <row r="226" ht="12.75">
      <c r="C226">
        <v>0</v>
      </c>
    </row>
    <row r="227" ht="12.75">
      <c r="C227">
        <v>0</v>
      </c>
    </row>
    <row r="228" ht="12.75">
      <c r="C228">
        <v>0</v>
      </c>
    </row>
    <row r="230" ht="12.75">
      <c r="C230">
        <f>SUM(C231:C232)</f>
        <v>576</v>
      </c>
    </row>
    <row r="231" ht="12.75">
      <c r="C231">
        <v>271</v>
      </c>
    </row>
    <row r="232" ht="12.75">
      <c r="C232">
        <v>305</v>
      </c>
    </row>
    <row r="234" ht="12.75">
      <c r="C234">
        <v>22</v>
      </c>
    </row>
    <row r="235" ht="12.75">
      <c r="C235">
        <v>342</v>
      </c>
    </row>
    <row r="236" ht="12.75">
      <c r="C236">
        <v>0</v>
      </c>
    </row>
  </sheetData>
  <sheetProtection selectLockedCells="1" selectUnlockedCells="1"/>
  <mergeCells count="8">
    <mergeCell ref="D5:D6"/>
    <mergeCell ref="E5:E6"/>
    <mergeCell ref="A1:B1"/>
    <mergeCell ref="A4:C4"/>
    <mergeCell ref="A5:A6"/>
    <mergeCell ref="A2:B2"/>
    <mergeCell ref="A3:B3"/>
    <mergeCell ref="B5:C5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  <rowBreaks count="1" manualBreakCount="1">
    <brk id="30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E212"/>
  <sheetViews>
    <sheetView tabSelected="1" view="pageBreakPreview" zoomScale="60" workbookViewId="0" topLeftCell="A1">
      <selection activeCell="A3" sqref="A3:B3"/>
    </sheetView>
  </sheetViews>
  <sheetFormatPr defaultColWidth="9.140625" defaultRowHeight="12.75"/>
  <cols>
    <col min="1" max="1" width="51.57421875" style="48" customWidth="1"/>
    <col min="2" max="2" width="16.00390625" style="0" customWidth="1"/>
    <col min="3" max="3" width="11.57421875" style="0" bestFit="1" customWidth="1"/>
    <col min="4" max="4" width="11.140625" style="0" customWidth="1"/>
    <col min="5" max="5" width="11.8515625" style="115" customWidth="1"/>
  </cols>
  <sheetData>
    <row r="1" spans="1:5" ht="24.75" customHeight="1">
      <c r="A1" s="229"/>
      <c r="B1" s="232"/>
      <c r="E1" s="70"/>
    </row>
    <row r="2" spans="1:5" s="48" customFormat="1" ht="15.75">
      <c r="A2" s="204" t="s">
        <v>335</v>
      </c>
      <c r="B2" s="204"/>
      <c r="C2" s="72"/>
      <c r="D2" s="72"/>
      <c r="E2" s="70"/>
    </row>
    <row r="3" spans="1:5" s="48" customFormat="1" ht="15.75">
      <c r="A3" s="204" t="s">
        <v>418</v>
      </c>
      <c r="B3" s="204"/>
      <c r="C3" s="72"/>
      <c r="D3" s="72"/>
      <c r="E3" s="70"/>
    </row>
    <row r="4" spans="1:5" s="48" customFormat="1" ht="16.5" thickBot="1">
      <c r="A4" s="204" t="s">
        <v>144</v>
      </c>
      <c r="B4" s="204"/>
      <c r="C4" s="204"/>
      <c r="D4" s="72"/>
      <c r="E4" s="70"/>
    </row>
    <row r="5" spans="1:5" s="48" customFormat="1" ht="32.25" customHeight="1">
      <c r="A5" s="233" t="s">
        <v>0</v>
      </c>
      <c r="B5" s="206" t="s">
        <v>377</v>
      </c>
      <c r="C5" s="207"/>
      <c r="D5" s="196" t="s">
        <v>378</v>
      </c>
      <c r="E5" s="198" t="s">
        <v>379</v>
      </c>
    </row>
    <row r="6" spans="1:5" s="48" customFormat="1" ht="48.75" customHeight="1">
      <c r="A6" s="234"/>
      <c r="B6" s="110" t="s">
        <v>380</v>
      </c>
      <c r="C6" s="110" t="s">
        <v>381</v>
      </c>
      <c r="D6" s="197"/>
      <c r="E6" s="199"/>
    </row>
    <row r="7" spans="1:5" s="51" customFormat="1" ht="15.75">
      <c r="A7" s="49" t="s">
        <v>115</v>
      </c>
      <c r="B7" s="50">
        <v>0</v>
      </c>
      <c r="C7" s="50">
        <v>0</v>
      </c>
      <c r="D7" s="50">
        <v>0</v>
      </c>
      <c r="E7" s="193">
        <v>0</v>
      </c>
    </row>
    <row r="8" spans="1:5" s="51" customFormat="1" ht="15.75">
      <c r="A8" s="49" t="s">
        <v>116</v>
      </c>
      <c r="B8" s="50">
        <v>0</v>
      </c>
      <c r="C8" s="50">
        <v>0</v>
      </c>
      <c r="D8" s="50">
        <v>0</v>
      </c>
      <c r="E8" s="193">
        <v>0</v>
      </c>
    </row>
    <row r="9" spans="1:5" s="51" customFormat="1" ht="15.75">
      <c r="A9" s="49" t="s">
        <v>117</v>
      </c>
      <c r="B9" s="50">
        <v>300</v>
      </c>
      <c r="C9" s="50">
        <v>300</v>
      </c>
      <c r="D9" s="50">
        <v>0</v>
      </c>
      <c r="E9" s="193">
        <f>D9/C9*100</f>
        <v>0</v>
      </c>
    </row>
    <row r="10" spans="1:5" s="51" customFormat="1" ht="15.75">
      <c r="A10" s="49" t="s">
        <v>118</v>
      </c>
      <c r="B10" s="50">
        <v>0</v>
      </c>
      <c r="C10" s="50">
        <v>0</v>
      </c>
      <c r="D10" s="50">
        <v>0</v>
      </c>
      <c r="E10" s="193">
        <v>0</v>
      </c>
    </row>
    <row r="11" spans="1:5" s="51" customFormat="1" ht="15.75">
      <c r="A11" s="56" t="s">
        <v>119</v>
      </c>
      <c r="B11" s="50">
        <v>0</v>
      </c>
      <c r="C11" s="50">
        <v>0</v>
      </c>
      <c r="D11" s="50">
        <v>0</v>
      </c>
      <c r="E11" s="193">
        <v>0</v>
      </c>
    </row>
    <row r="12" spans="1:5" s="51" customFormat="1" ht="15.75">
      <c r="A12" s="49" t="s">
        <v>120</v>
      </c>
      <c r="B12" s="50">
        <v>0</v>
      </c>
      <c r="C12" s="50">
        <v>0</v>
      </c>
      <c r="D12" s="50">
        <v>0</v>
      </c>
      <c r="E12" s="193">
        <v>0</v>
      </c>
    </row>
    <row r="13" spans="1:5" s="51" customFormat="1" ht="15.75">
      <c r="A13" s="49" t="s">
        <v>121</v>
      </c>
      <c r="B13" s="50">
        <v>0</v>
      </c>
      <c r="C13" s="50">
        <v>0</v>
      </c>
      <c r="D13" s="50">
        <v>0</v>
      </c>
      <c r="E13" s="193">
        <v>0</v>
      </c>
    </row>
    <row r="14" spans="1:5" s="51" customFormat="1" ht="35.25" customHeight="1">
      <c r="A14" s="49" t="s">
        <v>122</v>
      </c>
      <c r="B14" s="50">
        <v>0</v>
      </c>
      <c r="C14" s="50">
        <v>0</v>
      </c>
      <c r="D14" s="50">
        <v>0</v>
      </c>
      <c r="E14" s="193">
        <v>0</v>
      </c>
    </row>
    <row r="15" spans="1:5" s="51" customFormat="1" ht="15.75">
      <c r="A15" s="49" t="s">
        <v>123</v>
      </c>
      <c r="B15" s="50">
        <v>0</v>
      </c>
      <c r="C15" s="50">
        <v>0</v>
      </c>
      <c r="D15" s="50">
        <v>0</v>
      </c>
      <c r="E15" s="193">
        <v>0</v>
      </c>
    </row>
    <row r="16" spans="1:5" s="51" customFormat="1" ht="15.75">
      <c r="A16" s="52" t="s">
        <v>124</v>
      </c>
      <c r="B16" s="53">
        <f>SUM(B7:B15)</f>
        <v>300</v>
      </c>
      <c r="C16" s="53">
        <f>SUM(C7:C15)</f>
        <v>300</v>
      </c>
      <c r="D16" s="53">
        <f>SUM(D7:D15)</f>
        <v>0</v>
      </c>
      <c r="E16" s="194">
        <f>D16/C16*100</f>
        <v>0</v>
      </c>
    </row>
    <row r="17" spans="1:5" s="51" customFormat="1" ht="15.75">
      <c r="A17" s="57"/>
      <c r="B17" s="58"/>
      <c r="C17" s="58"/>
      <c r="D17" s="58"/>
      <c r="E17" s="195"/>
    </row>
    <row r="18" spans="1:5" s="51" customFormat="1" ht="15.75">
      <c r="A18" s="49" t="s">
        <v>125</v>
      </c>
      <c r="B18" s="50">
        <v>0</v>
      </c>
      <c r="C18" s="50">
        <v>127</v>
      </c>
      <c r="D18" s="50">
        <v>127</v>
      </c>
      <c r="E18" s="195">
        <f>D18/C18*100</f>
        <v>100</v>
      </c>
    </row>
    <row r="19" spans="1:5" s="51" customFormat="1" ht="15.75">
      <c r="A19" s="49" t="s">
        <v>126</v>
      </c>
      <c r="B19" s="50">
        <v>510</v>
      </c>
      <c r="C19" s="50">
        <v>510</v>
      </c>
      <c r="D19" s="50">
        <v>0</v>
      </c>
      <c r="E19" s="195">
        <f>D19/C19*100</f>
        <v>0</v>
      </c>
    </row>
    <row r="20" spans="1:5" s="51" customFormat="1" ht="31.5">
      <c r="A20" s="49" t="s">
        <v>127</v>
      </c>
      <c r="B20" s="50">
        <v>0</v>
      </c>
      <c r="C20" s="50">
        <v>0</v>
      </c>
      <c r="D20" s="50">
        <v>0</v>
      </c>
      <c r="E20" s="195">
        <v>0</v>
      </c>
    </row>
    <row r="21" spans="1:5" s="51" customFormat="1" ht="15.75">
      <c r="A21" s="49" t="s">
        <v>128</v>
      </c>
      <c r="B21" s="50">
        <v>0</v>
      </c>
      <c r="C21" s="50">
        <v>0</v>
      </c>
      <c r="D21" s="50">
        <v>0</v>
      </c>
      <c r="E21" s="193">
        <v>0</v>
      </c>
    </row>
    <row r="22" spans="1:5" s="51" customFormat="1" ht="15.75">
      <c r="A22" s="49" t="s">
        <v>19</v>
      </c>
      <c r="B22" s="50">
        <v>0</v>
      </c>
      <c r="C22" s="50">
        <v>0</v>
      </c>
      <c r="D22" s="50">
        <v>0</v>
      </c>
      <c r="E22" s="193">
        <v>0</v>
      </c>
    </row>
    <row r="23" spans="1:5" s="51" customFormat="1" ht="15.75">
      <c r="A23" s="49" t="s">
        <v>129</v>
      </c>
      <c r="B23" s="50">
        <v>0</v>
      </c>
      <c r="C23" s="50">
        <v>0</v>
      </c>
      <c r="D23" s="50">
        <v>0</v>
      </c>
      <c r="E23" s="193">
        <v>0</v>
      </c>
    </row>
    <row r="24" spans="1:5" s="51" customFormat="1" ht="15.75">
      <c r="A24" s="49" t="s">
        <v>130</v>
      </c>
      <c r="B24" s="50">
        <v>0</v>
      </c>
      <c r="C24" s="50">
        <v>0</v>
      </c>
      <c r="D24" s="50">
        <v>0</v>
      </c>
      <c r="E24" s="193">
        <v>0</v>
      </c>
    </row>
    <row r="25" spans="1:5" s="51" customFormat="1" ht="15.75">
      <c r="A25" s="49" t="s">
        <v>131</v>
      </c>
      <c r="B25" s="50">
        <v>0</v>
      </c>
      <c r="C25" s="50">
        <v>0</v>
      </c>
      <c r="D25" s="50">
        <v>0</v>
      </c>
      <c r="E25" s="193">
        <v>0</v>
      </c>
    </row>
    <row r="26" spans="1:5" s="51" customFormat="1" ht="15.75">
      <c r="A26" s="49" t="s">
        <v>132</v>
      </c>
      <c r="B26" s="50">
        <v>0</v>
      </c>
      <c r="C26" s="50">
        <v>0</v>
      </c>
      <c r="D26" s="50">
        <v>0</v>
      </c>
      <c r="E26" s="193">
        <v>0</v>
      </c>
    </row>
    <row r="27" spans="1:5" s="51" customFormat="1" ht="15.75">
      <c r="A27" s="52" t="s">
        <v>133</v>
      </c>
      <c r="B27" s="53">
        <f>SUM(B18:B26)</f>
        <v>510</v>
      </c>
      <c r="C27" s="53">
        <f>SUM(C18:C26)</f>
        <v>637</v>
      </c>
      <c r="D27" s="53">
        <f>SUM(D18:D26)</f>
        <v>127</v>
      </c>
      <c r="E27" s="194">
        <f>D27/C27*100</f>
        <v>19.937205651491364</v>
      </c>
    </row>
    <row r="28" spans="1:5" s="51" customFormat="1" ht="42.75" customHeight="1">
      <c r="A28" s="57" t="s">
        <v>134</v>
      </c>
      <c r="B28" s="59">
        <f>SUM(B16,'8. Táj.adatok műk'!B17)</f>
        <v>29216</v>
      </c>
      <c r="C28" s="59">
        <f>SUM(C16,'8. Táj.adatok műk'!C17)</f>
        <v>29839</v>
      </c>
      <c r="D28" s="59">
        <f>SUM(D16,'8. Táj.adatok műk'!D17)</f>
        <v>14736</v>
      </c>
      <c r="E28" s="193">
        <f>D28/C28*100</f>
        <v>49.38503301048963</v>
      </c>
    </row>
    <row r="29" spans="1:5" s="51" customFormat="1" ht="50.25" customHeight="1">
      <c r="A29" s="57" t="s">
        <v>135</v>
      </c>
      <c r="B29" s="59">
        <f>SUM(B27,'8. Táj.adatok műk'!B30)</f>
        <v>29216</v>
      </c>
      <c r="C29" s="59">
        <f>SUM(C27,'8. Táj.adatok műk'!C30)</f>
        <v>29839</v>
      </c>
      <c r="D29" s="59">
        <f>SUM(D27,'8. Táj.adatok műk'!D30)</f>
        <v>13767</v>
      </c>
      <c r="E29" s="193">
        <f>D29/C29*100</f>
        <v>46.13760514762559</v>
      </c>
    </row>
    <row r="149" ht="12.75">
      <c r="C149">
        <f>SUM(C150:C154)</f>
        <v>2703</v>
      </c>
    </row>
    <row r="151" ht="12.75">
      <c r="C151">
        <v>24</v>
      </c>
    </row>
    <row r="153" spans="2:3" ht="15.75">
      <c r="B153" s="23"/>
      <c r="C153">
        <v>942</v>
      </c>
    </row>
    <row r="154" spans="2:3" ht="15.75">
      <c r="B154" s="23"/>
      <c r="C154">
        <v>1737</v>
      </c>
    </row>
    <row r="155" ht="12.75">
      <c r="C155">
        <v>100</v>
      </c>
    </row>
    <row r="156" ht="12.75">
      <c r="C156">
        <v>100</v>
      </c>
    </row>
    <row r="157" ht="12.75">
      <c r="C157">
        <v>12</v>
      </c>
    </row>
    <row r="158" ht="12.75">
      <c r="C158">
        <v>12</v>
      </c>
    </row>
    <row r="159" ht="12.75">
      <c r="C159">
        <v>0</v>
      </c>
    </row>
    <row r="160" ht="12.75">
      <c r="C160">
        <v>0</v>
      </c>
    </row>
    <row r="162" ht="12.75">
      <c r="C162">
        <v>0</v>
      </c>
    </row>
    <row r="163" ht="12.75">
      <c r="C163">
        <v>2</v>
      </c>
    </row>
    <row r="164" ht="12.75">
      <c r="C164">
        <v>0</v>
      </c>
    </row>
    <row r="165" ht="12.75">
      <c r="C165">
        <v>0</v>
      </c>
    </row>
    <row r="171" ht="12.75">
      <c r="C171">
        <v>1174</v>
      </c>
    </row>
    <row r="172" ht="12.75">
      <c r="C172">
        <v>294</v>
      </c>
    </row>
    <row r="173" ht="12.75">
      <c r="C173">
        <v>0</v>
      </c>
    </row>
    <row r="174" ht="12.75">
      <c r="C174">
        <v>0</v>
      </c>
    </row>
    <row r="175" ht="12.75">
      <c r="C175">
        <v>0</v>
      </c>
    </row>
    <row r="176" ht="12.75">
      <c r="C176">
        <f>SUM(C177,C180)</f>
        <v>874</v>
      </c>
    </row>
    <row r="177" ht="12.75">
      <c r="C177" s="70">
        <f>SUM(C178:C179)</f>
        <v>745</v>
      </c>
    </row>
    <row r="178" ht="12.75">
      <c r="C178" s="70">
        <v>596</v>
      </c>
    </row>
    <row r="179" ht="12.75">
      <c r="C179" s="70">
        <v>149</v>
      </c>
    </row>
    <row r="180" ht="12.75">
      <c r="C180">
        <f>SUM(C181,C183)</f>
        <v>129</v>
      </c>
    </row>
    <row r="182" ht="12.75">
      <c r="C182">
        <v>516</v>
      </c>
    </row>
    <row r="183" ht="12.75">
      <c r="C183">
        <v>129</v>
      </c>
    </row>
    <row r="184" ht="12.75">
      <c r="C184">
        <f>C185</f>
        <v>392</v>
      </c>
    </row>
    <row r="185" ht="12.75">
      <c r="C185">
        <f>SUM(C186,C189,C193)</f>
        <v>392</v>
      </c>
    </row>
    <row r="187" ht="12.75">
      <c r="C187">
        <v>0</v>
      </c>
    </row>
    <row r="188" ht="12.75">
      <c r="C188">
        <v>102</v>
      </c>
    </row>
    <row r="189" ht="12.75">
      <c r="C189">
        <f>SUM(C190:C192)</f>
        <v>302</v>
      </c>
    </row>
    <row r="190" ht="12.75">
      <c r="C190">
        <v>0</v>
      </c>
    </row>
    <row r="191" ht="12.75">
      <c r="C191">
        <v>0</v>
      </c>
    </row>
    <row r="192" ht="12.75">
      <c r="C192">
        <v>302</v>
      </c>
    </row>
    <row r="193" ht="12.75">
      <c r="C193">
        <v>90</v>
      </c>
    </row>
    <row r="195" ht="12.75">
      <c r="C195" s="70">
        <f>SUM(C196:C197)</f>
        <v>498</v>
      </c>
    </row>
    <row r="196" ht="12.75">
      <c r="C196" s="70">
        <v>398</v>
      </c>
    </row>
    <row r="197" ht="12.75">
      <c r="C197" s="70">
        <v>100</v>
      </c>
    </row>
    <row r="199" ht="12.75">
      <c r="C199">
        <v>0</v>
      </c>
    </row>
    <row r="201" ht="12.75">
      <c r="C201">
        <v>0</v>
      </c>
    </row>
    <row r="202" ht="12.75">
      <c r="C202">
        <v>0</v>
      </c>
    </row>
    <row r="203" ht="12.75">
      <c r="C203">
        <v>0</v>
      </c>
    </row>
    <row r="204" ht="12.75">
      <c r="C204">
        <v>0</v>
      </c>
    </row>
    <row r="206" ht="12.75">
      <c r="C206">
        <f>SUM(C207:C208)</f>
        <v>576</v>
      </c>
    </row>
    <row r="207" ht="12.75">
      <c r="C207">
        <v>271</v>
      </c>
    </row>
    <row r="208" ht="12.75">
      <c r="C208">
        <v>305</v>
      </c>
    </row>
    <row r="210" ht="12.75">
      <c r="C210">
        <v>22</v>
      </c>
    </row>
    <row r="211" ht="12.75">
      <c r="C211">
        <v>342</v>
      </c>
    </row>
    <row r="212" ht="12.75">
      <c r="C212">
        <v>0</v>
      </c>
    </row>
  </sheetData>
  <sheetProtection selectLockedCells="1" selectUnlockedCells="1"/>
  <mergeCells count="8">
    <mergeCell ref="A1:B1"/>
    <mergeCell ref="A4:C4"/>
    <mergeCell ref="A5:A6"/>
    <mergeCell ref="B5:C5"/>
    <mergeCell ref="D5:D6"/>
    <mergeCell ref="E5:E6"/>
    <mergeCell ref="A2:B2"/>
    <mergeCell ref="A3:B3"/>
  </mergeCells>
  <printOptions headings="1"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Ábrahámhegy-Balatonrendes-Salföld </cp:lastModifiedBy>
  <cp:lastPrinted>2013-09-09T09:45:07Z</cp:lastPrinted>
  <dcterms:created xsi:type="dcterms:W3CDTF">2011-11-25T07:46:57Z</dcterms:created>
  <dcterms:modified xsi:type="dcterms:W3CDTF">2013-09-09T09:46:08Z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