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7" activeTab="0"/>
  </bookViews>
  <sheets>
    <sheet name="1. mérleg" sheetId="1" r:id="rId1"/>
    <sheet name="2. bevételek" sheetId="2" r:id="rId2"/>
    <sheet name="3. bevétel jogcím" sheetId="3" r:id="rId3"/>
    <sheet name="4. bevétel feladatonként" sheetId="4" r:id="rId4"/>
    <sheet name="5.kiadás" sheetId="5" r:id="rId5"/>
    <sheet name="6. kiadás feladatonként" sheetId="6" r:id="rId6"/>
    <sheet name="7. táj adatok műk" sheetId="7" r:id="rId7"/>
    <sheet name="8. táj adatok felh" sheetId="8" r:id="rId8"/>
    <sheet name="9. felhalmozás" sheetId="9" r:id="rId9"/>
  </sheets>
  <definedNames>
    <definedName name="Excel_BuiltIn_Print_Area_1_1">#REF!</definedName>
    <definedName name="Excel_BuiltIn_Print_Area_2_1">#REF!</definedName>
    <definedName name="Excel_BuiltIn_Print_Area_3_1">'5.kiadás'!$A$4:$E$620</definedName>
    <definedName name="_xlnm.Print_Titles" localSheetId="4">'5.kiadás'!$4:$9</definedName>
    <definedName name="_xlnm.Print_Area" localSheetId="1">'2. bevételek'!$A$1:$H$97</definedName>
    <definedName name="_xlnm.Print_Area" localSheetId="4">'5.kiadás'!$A$1:$H$271</definedName>
    <definedName name="_xlnm.Print_Area" localSheetId="6">'7. táj adatok műk'!$A$1:$F$27</definedName>
    <definedName name="_xlnm.Print_Area" localSheetId="7">'8. táj adatok felh'!$A$1:$E$28</definedName>
    <definedName name="_xlnm.Print_Area" localSheetId="8">'9. felhalmozás'!$A$1:$C$15</definedName>
  </definedNames>
  <calcPr fullCalcOnLoad="1"/>
</workbook>
</file>

<file path=xl/sharedStrings.xml><?xml version="1.0" encoding="utf-8"?>
<sst xmlns="http://schemas.openxmlformats.org/spreadsheetml/2006/main" count="758" uniqueCount="342">
  <si>
    <t>Építményadó</t>
  </si>
  <si>
    <t>Iparűzési adó</t>
  </si>
  <si>
    <t>Külső személyi juttatások</t>
  </si>
  <si>
    <t>Készletbeszerzés</t>
  </si>
  <si>
    <t>Telefondíj</t>
  </si>
  <si>
    <t>Víz- és csatornadíjak</t>
  </si>
  <si>
    <t>Karbantartási, kisjavítási szolgáltatások</t>
  </si>
  <si>
    <t>Támogatásértékű működési kiadás Kistérségnek</t>
  </si>
  <si>
    <t>Személyi juttatások</t>
  </si>
  <si>
    <t>Létszám</t>
  </si>
  <si>
    <t>kiemelt előirányzatonként</t>
  </si>
  <si>
    <t>Telekadó</t>
  </si>
  <si>
    <t>Egyéb anyagbeszerzés</t>
  </si>
  <si>
    <t>Támogatásértékű működési kiadás önkormányzatoknak (Kővágóörsi Közös Önkormányzati Hivatal)</t>
  </si>
  <si>
    <t>Könyvbeszerzés</t>
  </si>
  <si>
    <t>Szociális hozzájárulási adó</t>
  </si>
  <si>
    <t>Kamatbevételek</t>
  </si>
  <si>
    <t>Működési célú pénzeszköz átadás nonprofit-szervezeteknek</t>
  </si>
  <si>
    <t>Könyvtári, közművelődési feladatok támogatása</t>
  </si>
  <si>
    <t>Kiemelt előirányzatonként</t>
  </si>
  <si>
    <t xml:space="preserve">011130 Önkormányzatok és önkormányzati hivatalok jogalkotó és általános igazgatási tevékenysége </t>
  </si>
  <si>
    <t>K1</t>
  </si>
  <si>
    <t>K11</t>
  </si>
  <si>
    <t>Foglalkoztatottak személyi juttatása</t>
  </si>
  <si>
    <t>K1101</t>
  </si>
  <si>
    <t>Törvény szerinti illetmények, munkabérek</t>
  </si>
  <si>
    <t>K12</t>
  </si>
  <si>
    <t>K121</t>
  </si>
  <si>
    <t>K2</t>
  </si>
  <si>
    <t>Munkaadókat terhelő járulékok és szociális hozzájárulási adó</t>
  </si>
  <si>
    <t>K3</t>
  </si>
  <si>
    <t>Dologi kiadások</t>
  </si>
  <si>
    <t>EHO</t>
  </si>
  <si>
    <t>K31</t>
  </si>
  <si>
    <t>K311</t>
  </si>
  <si>
    <t>Szakmai anyagok beszerzése</t>
  </si>
  <si>
    <t>K312</t>
  </si>
  <si>
    <t>Üzemeltetési anyagok berszerzése</t>
  </si>
  <si>
    <t>Irodaszer, nyomtatvány</t>
  </si>
  <si>
    <t>Tűzelőanyagok, hajtó, és kenőanyagok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</si>
  <si>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</si>
  <si>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</si>
  <si>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</si>
  <si>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</si>
  <si>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</si>
  <si>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</si>
  <si>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</si>
  <si>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</si>
  <si>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</si>
  <si>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</si>
  <si>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</si>
  <si>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</si>
  <si>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K334</t>
  </si>
  <si>
    <t>K337</t>
  </si>
  <si>
    <t>Egyéb szolgáltatások</t>
  </si>
  <si>
    <t>Egyéb üzemeltetési, fenntartási szolg.</t>
  </si>
  <si>
    <t>Pénzügyi szolgáltatási kiadások</t>
  </si>
  <si>
    <t>K35</t>
  </si>
  <si>
    <t>Különféle befizetések és egyéb dologi kiadások</t>
  </si>
  <si>
    <t>K351</t>
  </si>
  <si>
    <t>Működési célú előzetesen felszámított áfa</t>
  </si>
  <si>
    <t>K355</t>
  </si>
  <si>
    <t>Egyéb dologi kiadás</t>
  </si>
  <si>
    <t>Adók, díjak</t>
  </si>
  <si>
    <t>K4</t>
  </si>
  <si>
    <t>Ellátottak pénzbeli támogatásai</t>
  </si>
  <si>
    <t>K42</t>
  </si>
  <si>
    <t>Családi támogatások</t>
  </si>
  <si>
    <t>Egyéb pénzbeli és természetbeni gyermekvédelmi támogatás</t>
  </si>
  <si>
    <t>K48</t>
  </si>
  <si>
    <t>Egyéb nem intézményi ellátások</t>
  </si>
  <si>
    <t>Átmeneti segély</t>
  </si>
  <si>
    <t>Temetési segély</t>
  </si>
  <si>
    <t>K5</t>
  </si>
  <si>
    <t>Egyéb működési célú kiadások</t>
  </si>
  <si>
    <t>K506</t>
  </si>
  <si>
    <t>Egyéb működési célú támogatások államháztartáson belülre</t>
  </si>
  <si>
    <t>Egyéb működési célú támogatások államháztartáson kívülre</t>
  </si>
  <si>
    <t>K512</t>
  </si>
  <si>
    <t>Tartalékok</t>
  </si>
  <si>
    <t>K6</t>
  </si>
  <si>
    <t>Beruházások</t>
  </si>
  <si>
    <t>K62</t>
  </si>
  <si>
    <t>Ingatlanok beszerzése, létesítése</t>
  </si>
  <si>
    <t>K65</t>
  </si>
  <si>
    <t xml:space="preserve">Beruházási célú előzetesen felszámított áfa </t>
  </si>
  <si>
    <t>K7</t>
  </si>
  <si>
    <t>Felújítások</t>
  </si>
  <si>
    <t>Egyéb felhalmozási célú kiadások</t>
  </si>
  <si>
    <t>Egyéb felhalmozási célú támogatások államháztartáson belülre</t>
  </si>
  <si>
    <t>K8</t>
  </si>
  <si>
    <t>B1</t>
  </si>
  <si>
    <t>Működési célú támogatások államháztartáson belülről</t>
  </si>
  <si>
    <t>B11</t>
  </si>
  <si>
    <t>Önkormányzatok működési támogatása</t>
  </si>
  <si>
    <t>B111</t>
  </si>
  <si>
    <t>Helyi önkormányzatok működésének általános támogatása</t>
  </si>
  <si>
    <t>B113</t>
  </si>
  <si>
    <t>Települési önkormányzatok szociális,gyermekjóléti és gyermekétkeztetési feladatainak támogatása</t>
  </si>
  <si>
    <t xml:space="preserve">B114 </t>
  </si>
  <si>
    <t>Települési önkormányzatok kulturális feladatainak támogatása</t>
  </si>
  <si>
    <t>B115</t>
  </si>
  <si>
    <t>Közhatalmi bevételek</t>
  </si>
  <si>
    <t>B3</t>
  </si>
  <si>
    <t>B34</t>
  </si>
  <si>
    <t>Vagyoni típusú adók</t>
  </si>
  <si>
    <t>B35</t>
  </si>
  <si>
    <t>Termékek és szolgáltatások adói</t>
  </si>
  <si>
    <t>B354</t>
  </si>
  <si>
    <t>Gépjárműadók</t>
  </si>
  <si>
    <t>Helyi önkormányzatot megillető rész</t>
  </si>
  <si>
    <t>B355</t>
  </si>
  <si>
    <t>Egyéb áruhasználati és szolgáltatási adók</t>
  </si>
  <si>
    <t>Késedelmi pótlék</t>
  </si>
  <si>
    <t>B351</t>
  </si>
  <si>
    <t>Értékesítés és forgalmi adók</t>
  </si>
  <si>
    <t>Tartózkodás után fizetett idegenforgalmi adó</t>
  </si>
  <si>
    <t>B4</t>
  </si>
  <si>
    <t>Működési bevételek</t>
  </si>
  <si>
    <t>B404</t>
  </si>
  <si>
    <t>Tulajdonosi bevételek</t>
  </si>
  <si>
    <t>B408</t>
  </si>
  <si>
    <t>Bérleti díj</t>
  </si>
  <si>
    <t>B5</t>
  </si>
  <si>
    <t>Felhalmozási bevételek</t>
  </si>
  <si>
    <t>B52</t>
  </si>
  <si>
    <t>Ingatlanok értékesítése</t>
  </si>
  <si>
    <t>B6</t>
  </si>
  <si>
    <t>Működési célú átvett pénzeszközök</t>
  </si>
  <si>
    <t>B63</t>
  </si>
  <si>
    <t>Egyéb működési célú átvett pénzeszközök</t>
  </si>
  <si>
    <t>B7</t>
  </si>
  <si>
    <t>Felhalmozási célú átvett pénzeszközök</t>
  </si>
  <si>
    <t>B8</t>
  </si>
  <si>
    <t>Finanszírozási bevételek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</si>
  <si>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</si>
  <si>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</si>
  <si>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</si>
  <si>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</si>
  <si>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</si>
  <si>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</si>
  <si>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Foglalkoztatottak bére</t>
  </si>
  <si>
    <t>Honlap karbantartás</t>
  </si>
  <si>
    <t>066020 Város és községgazdálkodási egyéb szolgáltatások</t>
  </si>
  <si>
    <t>Szállítási szolgáltatás</t>
  </si>
  <si>
    <t>052020 Szennyvíz gyűjtése, tisztítása, elhelyezése</t>
  </si>
  <si>
    <t>013320 Köztemető-fenntartás és működtetés</t>
  </si>
  <si>
    <t>064010 Közvilágítás</t>
  </si>
  <si>
    <t>072111 Háziorvosi alapellátás</t>
  </si>
  <si>
    <t>Működési célú pénzeszköz átadás nem önkormányzati t. vállalatnak</t>
  </si>
  <si>
    <t>Étkezési hozzájárulás</t>
  </si>
  <si>
    <t>107060 Egyéb szociális pénzbeli és természetbeni ellátások, támogatások</t>
  </si>
  <si>
    <t>Szülési támogatás</t>
  </si>
  <si>
    <t>Beiskolázási támogatás</t>
  </si>
  <si>
    <t>082092 Közművelődés - hagyományos közösségi kulturális értékek gondozása</t>
  </si>
  <si>
    <t>082042 Könyvtári állomány gyarapítása, nyilvántartása</t>
  </si>
  <si>
    <t>091140 Óvodai nevelés, ellátás szakmai feladatai</t>
  </si>
  <si>
    <t xml:space="preserve">      Társulási feladatokhoz</t>
  </si>
  <si>
    <t xml:space="preserve">011220 Adó-, vám- és jövedéki igazgatás </t>
  </si>
  <si>
    <t>018010 Önkormányzatok eslzámolásai a központi költségvetéssel</t>
  </si>
  <si>
    <t>Település-üzemeltetéshez kapcsolódó feladatok támogatása</t>
  </si>
  <si>
    <t>Egyéb önkormányzati feladatok támogatása</t>
  </si>
  <si>
    <t xml:space="preserve">                 Zöldterület-gazdálkodással kapcsolatos feladatok támogatása</t>
  </si>
  <si>
    <t xml:space="preserve">                 Közvilágítás feladatainak támogatása</t>
  </si>
  <si>
    <t xml:space="preserve">                 Köztemető fenntartásának támogatása</t>
  </si>
  <si>
    <t xml:space="preserve">                 Közutak fenntartásának támogatása</t>
  </si>
  <si>
    <t>K1107</t>
  </si>
  <si>
    <t>Béren kívüli juttatások</t>
  </si>
  <si>
    <t>Lakott külterülettel kapcsolatos támogatások</t>
  </si>
  <si>
    <t>B73</t>
  </si>
  <si>
    <t>Egyéb felhalmozási célú átvett pénzeszközök</t>
  </si>
  <si>
    <t>BEVÉTELEK ÖSSZESEN</t>
  </si>
  <si>
    <t>018030 Támogatási célú finanszírozási műveletek</t>
  </si>
  <si>
    <t>041233 Hosszabb időtartamú közfoglalkoztatás</t>
  </si>
  <si>
    <t>Megnevezés</t>
  </si>
  <si>
    <t>Működési bevételek összesen:</t>
  </si>
  <si>
    <t>Felhalmozási bevételek összesen:</t>
  </si>
  <si>
    <t>BEVÉTELEK összesen:</t>
  </si>
  <si>
    <t>Működési kiadások összesen:</t>
  </si>
  <si>
    <t>Személyi juttatás</t>
  </si>
  <si>
    <t>Felhalmozási kiadások összesen:</t>
  </si>
  <si>
    <t>KIADÁSOK összesen:</t>
  </si>
  <si>
    <t>Munkaadót terhelő járulékok és szociális hozzájárulási adó</t>
  </si>
  <si>
    <t>Ellátottak pénzbeli juttatásai</t>
  </si>
  <si>
    <t>Finanszírozási kiadások</t>
  </si>
  <si>
    <t>K9</t>
  </si>
  <si>
    <t>B2</t>
  </si>
  <si>
    <t>Felhalmozási célú támogatások államháztartáson belülről</t>
  </si>
  <si>
    <t>Felhalmozási célű átvett pénzeszközök</t>
  </si>
  <si>
    <t xml:space="preserve">Egyéb működési célú támogatások államháztartáson belülre </t>
  </si>
  <si>
    <t>Bursa</t>
  </si>
  <si>
    <t>Előirányzatok adatok ezer Ft-ban</t>
  </si>
  <si>
    <t xml:space="preserve">kötelező feladatok </t>
  </si>
  <si>
    <t>önként vállalt feladatok</t>
  </si>
  <si>
    <t>Összesen:</t>
  </si>
  <si>
    <t xml:space="preserve">Összesen: </t>
  </si>
  <si>
    <t>Tájékoztató adatok a MŰKÖDÉSI bevételek és kiadások alakulásáról</t>
  </si>
  <si>
    <t>Működési célú bevételek összesen</t>
  </si>
  <si>
    <t>Működési célú kiadások összesen</t>
  </si>
  <si>
    <t>Tájékotató adatok a FELHALMOZÁSI célú bevételek és kiadások alakulásáról</t>
  </si>
  <si>
    <t>Felhalmozási célú bevételek összesen</t>
  </si>
  <si>
    <t>Felhalmozási célú kiadások összesen</t>
  </si>
  <si>
    <t>BEVÉTELEK összesen</t>
  </si>
  <si>
    <t>KIADÁSOK összesen</t>
  </si>
  <si>
    <t>Finanszírozási bevételek összesen</t>
  </si>
  <si>
    <t>BALATONRENDES KÖZSÉG ÖNKORMÁNYZATA</t>
  </si>
  <si>
    <t>Munkaruha, védőruha</t>
  </si>
  <si>
    <t>051030 Nem veszélyes hulladék begyűjtése, átrakása, szállítása</t>
  </si>
  <si>
    <t>Informatikai szolgáltatás igénybevétele</t>
  </si>
  <si>
    <t>Számítógépes készenléti díj</t>
  </si>
  <si>
    <t>Internet díja</t>
  </si>
  <si>
    <t>Víz és csatornadíjak</t>
  </si>
  <si>
    <t>KIADÁSOK ÖSSZESEN</t>
  </si>
  <si>
    <t>B403</t>
  </si>
  <si>
    <t>Közvetített szolgáltatások bevétele</t>
  </si>
  <si>
    <t>Közvetített szolgáltatások ellenértéke</t>
  </si>
  <si>
    <t>Koncesszióból származó bevétel</t>
  </si>
  <si>
    <t>051030 Nem veszélyes hulladék begyűjétse, átrakása, szállítása</t>
  </si>
  <si>
    <t>Megbízási díj</t>
  </si>
  <si>
    <t>031060 Bűnmegelőzés</t>
  </si>
  <si>
    <t>Támogatásértékű működési kiadás önkormányzatoknak (Révfülöp)</t>
  </si>
  <si>
    <t>Támogatásértékű működési kiadás önkormányzatoknak (Kővágóörsi Közös Önkormányzati Hivatal - Belső ellenőrzés)</t>
  </si>
  <si>
    <t>Közvilágítás korszerűsítés</t>
  </si>
  <si>
    <t>2014. teljesítés</t>
  </si>
  <si>
    <t>Települési önkormányzatok szociális feladatainak egyéb támogatása</t>
  </si>
  <si>
    <t>államigazgatási feladatok</t>
  </si>
  <si>
    <t>018010 Önkormányzatok elszámolásai a központi költségvetéssel</t>
  </si>
  <si>
    <t>K914</t>
  </si>
  <si>
    <t>Államháztartáson belüli megelőlegezések visszafizetése</t>
  </si>
  <si>
    <t>032020 Tűz- és katasztrófavédelmi tevékenységek</t>
  </si>
  <si>
    <t>Lakhatási kiadásokra tekintettel</t>
  </si>
  <si>
    <t>107052 Házi segítségnyújtás</t>
  </si>
  <si>
    <t>B402</t>
  </si>
  <si>
    <t>B64</t>
  </si>
  <si>
    <t>Működési célú visszatérítendő támogatások, kölcsönök visszatérülése államháztartáson kívülről</t>
  </si>
  <si>
    <t>Szolgáltatások ellenértéke</t>
  </si>
  <si>
    <t>Működési célú költségvetési támogatások és kiegészítő támogatások</t>
  </si>
  <si>
    <t>B814</t>
  </si>
  <si>
    <t>Államháztartáson belüli megelőlegezések</t>
  </si>
  <si>
    <t>Közfoglalkoztatotti bértámogatás előlege</t>
  </si>
  <si>
    <t>Felhalmozási támogatások államháztartáson belülről</t>
  </si>
  <si>
    <t>B25</t>
  </si>
  <si>
    <t>Egyéb felhalmozási célú támogatások bevételei államháztartáson belülről</t>
  </si>
  <si>
    <t xml:space="preserve"> felújítások, beruházások kiemelt előirányzatonként</t>
  </si>
  <si>
    <t>K71</t>
  </si>
  <si>
    <t>Ingatlanok felújítása</t>
  </si>
  <si>
    <t>K74</t>
  </si>
  <si>
    <t>Foglalkoztatottak személyi juttatásai</t>
  </si>
  <si>
    <t>Főállású polgármester illetménye</t>
  </si>
  <si>
    <t>Választott tisztségviselők juttatásai</t>
  </si>
  <si>
    <t>Nyomtatást segítő anyagok</t>
  </si>
  <si>
    <t>Biztosítási díjak</t>
  </si>
  <si>
    <t>Szociális tüzifa</t>
  </si>
  <si>
    <t>Üdülőhelyi feladatok támogatása</t>
  </si>
  <si>
    <t>A 2015. évről áthúzódó bérkompenzáció támogatása</t>
  </si>
  <si>
    <t>Eredeti előirányzat</t>
  </si>
  <si>
    <t>K1113</t>
  </si>
  <si>
    <t>Foglalkoztatottak egyéb személyi juttatásai</t>
  </si>
  <si>
    <t>2016. évi költségvetés bevételei</t>
  </si>
  <si>
    <t>B16</t>
  </si>
  <si>
    <t>Egyéb működési célú támogatások bevételei államháztartáson belülről</t>
  </si>
  <si>
    <t>Gyermekvédelmi kedvezmény keretében nyújtott Erzsébet utalványok támogatása (B1604)</t>
  </si>
  <si>
    <t>013350 Az önkormányzati vagyonnal való gazdálkodással kapcsolatos feladatok</t>
  </si>
  <si>
    <t>Közvilágítás korszerüsítése</t>
  </si>
  <si>
    <t>Közvilágítás bővítése</t>
  </si>
  <si>
    <t>Felújítási célú előzetesen felújított áfa</t>
  </si>
  <si>
    <t>Orvosi rendelő vizesblokk felújítás</t>
  </si>
  <si>
    <t>Működési célú pénzeszköz átadás civil szervezeteknek</t>
  </si>
  <si>
    <t xml:space="preserve">K84 </t>
  </si>
  <si>
    <t>Ügyeleti gépkocsi vásárlására</t>
  </si>
  <si>
    <t>072112 Háziorvosi ügyeleti ellátás</t>
  </si>
  <si>
    <t>Egyéb működési célú támogatások szociális és gyermekjóléti szolgálatnak</t>
  </si>
  <si>
    <t xml:space="preserve">2016. évi költségvetés kiadási </t>
  </si>
  <si>
    <t>2016. évi költségvetés bevételei jogcímenként</t>
  </si>
  <si>
    <t>2016. évi BEVÉTELEK feladatonkénti  bontása (ezer Ft-ban)</t>
  </si>
  <si>
    <t>2016. évi KIADÁSOK feladatonkénti  bontása (ezer Ft-ban)</t>
  </si>
  <si>
    <t>72112 Háziorvosi ügyeleti ellátás</t>
  </si>
  <si>
    <t>Közvilágítás bővítés</t>
  </si>
  <si>
    <t xml:space="preserve">2016. évi költségvetés felhalmozási célú kiadási </t>
  </si>
  <si>
    <t xml:space="preserve">2016. évi költségvetés összevont mérlege </t>
  </si>
  <si>
    <t>2015. teljesítés</t>
  </si>
  <si>
    <t>2015. évi teljesítés</t>
  </si>
  <si>
    <t>Módosított előirányzat</t>
  </si>
  <si>
    <t>Önkormányzati  képviselők, polgármester juttatása</t>
  </si>
  <si>
    <t>K64</t>
  </si>
  <si>
    <t>011220 Adó-, vám- és jövedéki igazgatás</t>
  </si>
  <si>
    <t>Bevétel elszámolását követő években történő visszafizetés</t>
  </si>
  <si>
    <t>K335</t>
  </si>
  <si>
    <t>Közvetített szolgáltatások</t>
  </si>
  <si>
    <t>Táppénz hozzájárulás</t>
  </si>
  <si>
    <t>Munkaruha és védőruha</t>
  </si>
  <si>
    <t>Egyéb tárgyi eszközök beszerzése</t>
  </si>
  <si>
    <t>Ágaprító, benzines fünyíró</t>
  </si>
  <si>
    <t>K67</t>
  </si>
  <si>
    <t>Beruházási célú előzetesen felszámított általános forgalmi adó</t>
  </si>
  <si>
    <t>Gyógyszer</t>
  </si>
  <si>
    <t>K513</t>
  </si>
  <si>
    <t>Sírhelymegváltás</t>
  </si>
  <si>
    <t>Kompenzáció</t>
  </si>
  <si>
    <t>Lakossági csatorna és ivóvíz pályázat támogatása</t>
  </si>
  <si>
    <t>Működési célú pénzeszköz átadás egyéb vállalkozásoknak (Lakossági ivóvíz pályázat)</t>
  </si>
  <si>
    <t>K21</t>
  </si>
  <si>
    <t>K24</t>
  </si>
  <si>
    <t>Egészségügyi hozzájárulás</t>
  </si>
  <si>
    <t>K25</t>
  </si>
  <si>
    <t>K27</t>
  </si>
  <si>
    <t>Személyi jövedelemadó</t>
  </si>
  <si>
    <t>Egyéb tárgyi eszközök beszerzése, létesítése</t>
  </si>
  <si>
    <t>Kávéfőzőgép</t>
  </si>
  <si>
    <t>B65</t>
  </si>
  <si>
    <t>Lakossági hozzájárulás a temető világításához</t>
  </si>
  <si>
    <t>Talajterhelési díj</t>
  </si>
  <si>
    <t>Gépbeszerzés (ágaprító, benzines fünyíró, hótolólap)</t>
  </si>
  <si>
    <t>K1106</t>
  </si>
  <si>
    <t>Jubileumi jutalom</t>
  </si>
  <si>
    <t>K122</t>
  </si>
  <si>
    <t>Munkavégzésre irányuló egyéb jogviszonyban nem saját foglalkoztatottnak fizetett juttatások</t>
  </si>
  <si>
    <t>B411</t>
  </si>
  <si>
    <t>Egyéb működési bevételek</t>
  </si>
  <si>
    <t>Lakossági hozzájárulás telekmegosztáshoz</t>
  </si>
  <si>
    <t>4. melléklet az  …./2017. (……..) önkormányzati rendelethez</t>
  </si>
  <si>
    <t>3. melléklet az .../2017. (……..) önkormányzati rendelethez</t>
  </si>
  <si>
    <t>2. melléklet az  .../2017. (……...) önkormányzati rendelethez</t>
  </si>
  <si>
    <t>Egyéb dologi kiadások</t>
  </si>
  <si>
    <t>104051 Gyermekvédelmi pénzbeli és természetbeni ellátások</t>
  </si>
  <si>
    <t>Hozzátartozó ápolására</t>
  </si>
  <si>
    <t>1. melléklet az  .../2017. (……....) önkormányzati rendelethez</t>
  </si>
  <si>
    <t>5. melléklet az .../2017. (……..) önkormányzati rendelethez</t>
  </si>
  <si>
    <t>6. melléklet az   .../2017. (……..) önkormányzati rendelethez</t>
  </si>
  <si>
    <t>7. melléklet az .../2017. (………..) önkormányzati rendelethez</t>
  </si>
  <si>
    <t>8. melléklet az .../2017. (……...) önkormányzati rendelethez</t>
  </si>
  <si>
    <t>9. melléklet az   .../2017. (……...) önkormányzati rendelethez</t>
  </si>
  <si>
    <t>2016. évi terv</t>
  </si>
  <si>
    <t>1. melléklet az  1/2016. (II. 24.) önkormányzati rendelethez</t>
  </si>
  <si>
    <t>2. melléklet az  1/2016. (II. 24.) önkormányzati rendelethez</t>
  </si>
  <si>
    <t>3. melléklet az  1/2016. (II. 24.) önkormányzati rendelethez</t>
  </si>
  <si>
    <t>4. melléklet az  1/2016. (II. 24.) önkormányzati rendelethez</t>
  </si>
  <si>
    <t>5. melléklet az  1/2016. (II. 24.) önkormányzati rendelethez</t>
  </si>
  <si>
    <t>6. melléklet az  1/2016. (II. 24.) önkormányzati rendelethez</t>
  </si>
  <si>
    <t>7. melléklet az  1/2016. (II. 24.) önkormányzati rendelethez</t>
  </si>
  <si>
    <t>8. melléklet az  1/2016. (II. 24.) önkormányzati rendelethez</t>
  </si>
  <si>
    <t>9. melléklet az  1/2016. (II. 24.) önkormányzati rendelethez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</si>
</sst>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%"/>
    <numFmt numFmtId="165" formatCode="#,##0\ _F_t;[Red]#,##0\ _F_t"/>
    <numFmt numFmtId="166" formatCode="#,##0\ &quot;Ft&quot;;[Red]#,##0\ &quot;Ft&quot;"/>
    <numFmt numFmtId="167" formatCode="#,##0;[Red]#,##0"/>
    <numFmt numFmtId="168" formatCode="0.0%"/>
    <numFmt numFmtId="169" formatCode="#,##0.0"/>
    <numFmt numFmtId="170" formatCode="0.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&quot;H-&quot;0000"/>
    <numFmt numFmtId="175" formatCode="0.000"/>
    <numFmt numFmtId="176" formatCode="[$¥€-2]\ #\ ##,000_);[Red]\([$€-2]\ #\ ##,000\)"/>
    <numFmt numFmtId="177" formatCode="_-* #,##0.0\ _F_t_-;\-* #,##0.0\ _F_t_-;_-* &quot;-&quot;??\ _F_t_-;_-@_-"/>
    <numFmt numFmtId="178" formatCode="_-* #,##0\ _F_t_-;\-* #,##0\ _F_t_-;_-* &quot;-&quot;??\ _F_t_-;_-@_-"/>
    <numFmt numFmtId="179" formatCode="0.00000000"/>
    <numFmt numFmtId="180" formatCode="0.0000000"/>
    <numFmt numFmtId="181" formatCode="0.000000"/>
    <numFmt numFmtId="182" formatCode="0.00000"/>
    <numFmt numFmtId="183" formatCode="0.000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20"/>
      <name val="Times New Roman"/>
      <family val="1"/>
    </font>
    <font>
      <b/>
      <sz val="10"/>
      <name val="Arial"/>
      <family val="2"/>
    </font>
    <font>
      <sz val="10"/>
      <name val="Arial CE"/>
      <family val="0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39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/>
    </xf>
    <xf numFmtId="165" fontId="19" fillId="0" borderId="0" xfId="0" applyNumberFormat="1" applyFont="1" applyFill="1" applyAlignment="1">
      <alignment/>
    </xf>
    <xf numFmtId="165" fontId="22" fillId="0" borderId="0" xfId="0" applyNumberFormat="1" applyFont="1" applyFill="1" applyAlignment="1">
      <alignment/>
    </xf>
    <xf numFmtId="165" fontId="26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wrapText="1"/>
    </xf>
    <xf numFmtId="0" fontId="31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5" fontId="22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 horizontal="right"/>
    </xf>
    <xf numFmtId="165" fontId="19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5" fontId="24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/>
    </xf>
    <xf numFmtId="165" fontId="20" fillId="0" borderId="0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3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/>
    </xf>
    <xf numFmtId="0" fontId="22" fillId="0" borderId="1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2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165" fontId="22" fillId="0" borderId="0" xfId="0" applyNumberFormat="1" applyFont="1" applyFill="1" applyBorder="1" applyAlignment="1">
      <alignment horizontal="left"/>
    </xf>
    <xf numFmtId="165" fontId="22" fillId="0" borderId="0" xfId="0" applyNumberFormat="1" applyFont="1" applyFill="1" applyAlignment="1">
      <alignment horizontal="left"/>
    </xf>
    <xf numFmtId="2" fontId="20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Alignment="1">
      <alignment horizontal="left"/>
    </xf>
    <xf numFmtId="2" fontId="18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2" fontId="20" fillId="0" borderId="0" xfId="0" applyNumberFormat="1" applyFont="1" applyFill="1" applyBorder="1" applyAlignment="1">
      <alignment wrapText="1"/>
    </xf>
    <xf numFmtId="2" fontId="20" fillId="0" borderId="0" xfId="0" applyNumberFormat="1" applyFont="1" applyFill="1" applyBorder="1" applyAlignment="1">
      <alignment/>
    </xf>
    <xf numFmtId="0" fontId="34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center" wrapText="1"/>
    </xf>
    <xf numFmtId="3" fontId="18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Fill="1" applyBorder="1" applyAlignment="1">
      <alignment/>
    </xf>
    <xf numFmtId="3" fontId="18" fillId="0" borderId="13" xfId="0" applyNumberFormat="1" applyFont="1" applyFill="1" applyBorder="1" applyAlignment="1">
      <alignment/>
    </xf>
    <xf numFmtId="3" fontId="20" fillId="0" borderId="0" xfId="0" applyNumberFormat="1" applyFont="1" applyFill="1" applyAlignment="1">
      <alignment/>
    </xf>
    <xf numFmtId="0" fontId="19" fillId="0" borderId="13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0" xfId="58" applyFont="1">
      <alignment/>
      <protection/>
    </xf>
    <xf numFmtId="0" fontId="20" fillId="0" borderId="13" xfId="58" applyFont="1" applyBorder="1" applyAlignment="1">
      <alignment horizontal="center" vertical="center" wrapText="1"/>
      <protection/>
    </xf>
    <xf numFmtId="0" fontId="20" fillId="0" borderId="0" xfId="58" applyFont="1" applyBorder="1" applyAlignment="1">
      <alignment horizontal="center" vertical="center" wrapText="1"/>
      <protection/>
    </xf>
    <xf numFmtId="0" fontId="18" fillId="0" borderId="0" xfId="58" applyFont="1" applyBorder="1" applyAlignment="1">
      <alignment vertical="center" wrapText="1"/>
      <protection/>
    </xf>
    <xf numFmtId="3" fontId="21" fillId="0" borderId="14" xfId="58" applyNumberFormat="1" applyFont="1" applyBorder="1" applyAlignment="1">
      <alignment horizontal="right" vertical="center" wrapText="1"/>
      <protection/>
    </xf>
    <xf numFmtId="3" fontId="21" fillId="0" borderId="0" xfId="58" applyNumberFormat="1" applyFont="1" applyBorder="1" applyAlignment="1">
      <alignment horizontal="right" vertical="center" wrapText="1"/>
      <protection/>
    </xf>
    <xf numFmtId="0" fontId="21" fillId="0" borderId="0" xfId="58" applyFont="1">
      <alignment/>
      <protection/>
    </xf>
    <xf numFmtId="0" fontId="20" fillId="0" borderId="13" xfId="58" applyFont="1" applyBorder="1" applyAlignment="1">
      <alignment wrapText="1"/>
      <protection/>
    </xf>
    <xf numFmtId="3" fontId="20" fillId="0" borderId="13" xfId="58" applyNumberFormat="1" applyFont="1" applyBorder="1" applyAlignment="1">
      <alignment vertical="center"/>
      <protection/>
    </xf>
    <xf numFmtId="0" fontId="20" fillId="0" borderId="0" xfId="58" applyFont="1" applyBorder="1" applyAlignment="1">
      <alignment wrapText="1"/>
      <protection/>
    </xf>
    <xf numFmtId="3" fontId="36" fillId="0" borderId="0" xfId="58" applyNumberFormat="1" applyFont="1" applyBorder="1" applyAlignment="1">
      <alignment horizontal="right" wrapText="1"/>
      <protection/>
    </xf>
    <xf numFmtId="3" fontId="36" fillId="0" borderId="14" xfId="58" applyNumberFormat="1" applyFont="1" applyBorder="1" applyAlignment="1">
      <alignment horizontal="right" wrapText="1"/>
      <protection/>
    </xf>
    <xf numFmtId="3" fontId="20" fillId="0" borderId="13" xfId="58" applyNumberFormat="1" applyFont="1" applyBorder="1" applyAlignment="1">
      <alignment horizontal="right" wrapText="1"/>
      <protection/>
    </xf>
    <xf numFmtId="0" fontId="18" fillId="0" borderId="0" xfId="58">
      <alignment/>
      <protection/>
    </xf>
    <xf numFmtId="0" fontId="18" fillId="0" borderId="0" xfId="58" applyBorder="1">
      <alignment/>
      <protection/>
    </xf>
    <xf numFmtId="0" fontId="18" fillId="0" borderId="0" xfId="58" applyFont="1">
      <alignment/>
      <protection/>
    </xf>
    <xf numFmtId="0" fontId="21" fillId="0" borderId="0" xfId="58" applyFont="1">
      <alignment/>
      <protection/>
    </xf>
    <xf numFmtId="3" fontId="20" fillId="0" borderId="0" xfId="58" applyNumberFormat="1" applyFont="1" applyBorder="1" applyAlignment="1">
      <alignment horizontal="right" wrapText="1"/>
      <protection/>
    </xf>
    <xf numFmtId="0" fontId="20" fillId="0" borderId="0" xfId="58" applyFont="1" applyBorder="1" applyAlignment="1">
      <alignment wrapText="1"/>
      <protection/>
    </xf>
    <xf numFmtId="3" fontId="20" fillId="0" borderId="0" xfId="58" applyNumberFormat="1" applyFont="1" applyBorder="1" applyAlignment="1">
      <alignment wrapText="1"/>
      <protection/>
    </xf>
    <xf numFmtId="0" fontId="18" fillId="0" borderId="0" xfId="58" applyFont="1" applyBorder="1">
      <alignment/>
      <protection/>
    </xf>
    <xf numFmtId="0" fontId="18" fillId="0" borderId="0" xfId="58" applyFont="1" applyBorder="1">
      <alignment/>
      <protection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justify"/>
    </xf>
    <xf numFmtId="0" fontId="22" fillId="0" borderId="0" xfId="0" applyFont="1" applyBorder="1" applyAlignment="1">
      <alignment horizontal="justify"/>
    </xf>
    <xf numFmtId="165" fontId="19" fillId="0" borderId="0" xfId="0" applyNumberFormat="1" applyFont="1" applyFill="1" applyBorder="1" applyAlignment="1">
      <alignment horizontal="left"/>
    </xf>
    <xf numFmtId="165" fontId="19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165" fontId="30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18" fillId="0" borderId="0" xfId="0" applyFont="1" applyBorder="1" applyAlignment="1">
      <alignment horizontal="right" vertical="center"/>
    </xf>
    <xf numFmtId="0" fontId="22" fillId="0" borderId="15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19" fillId="0" borderId="16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 wrapText="1"/>
    </xf>
    <xf numFmtId="0" fontId="22" fillId="0" borderId="16" xfId="0" applyFont="1" applyFill="1" applyBorder="1" applyAlignment="1">
      <alignment horizontal="left"/>
    </xf>
    <xf numFmtId="0" fontId="19" fillId="0" borderId="16" xfId="0" applyFont="1" applyFill="1" applyBorder="1" applyAlignment="1">
      <alignment wrapText="1"/>
    </xf>
    <xf numFmtId="0" fontId="19" fillId="0" borderId="16" xfId="0" applyFont="1" applyFill="1" applyBorder="1" applyAlignment="1">
      <alignment horizontal="right"/>
    </xf>
    <xf numFmtId="0" fontId="40" fillId="0" borderId="15" xfId="0" applyFont="1" applyFill="1" applyBorder="1" applyAlignment="1">
      <alignment/>
    </xf>
    <xf numFmtId="0" fontId="41" fillId="0" borderId="0" xfId="0" applyFont="1" applyFill="1" applyBorder="1" applyAlignment="1">
      <alignment horizontal="left"/>
    </xf>
    <xf numFmtId="0" fontId="41" fillId="0" borderId="16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41" fillId="0" borderId="15" xfId="0" applyFont="1" applyFill="1" applyBorder="1" applyAlignment="1">
      <alignment/>
    </xf>
    <xf numFmtId="0" fontId="40" fillId="0" borderId="16" xfId="0" applyFont="1" applyFill="1" applyBorder="1" applyAlignment="1">
      <alignment horizontal="left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0" fontId="18" fillId="0" borderId="15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wrapText="1"/>
    </xf>
    <xf numFmtId="0" fontId="19" fillId="0" borderId="16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16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58" applyFont="1" applyBorder="1" applyAlignment="1">
      <alignment horizontal="center"/>
      <protection/>
    </xf>
    <xf numFmtId="0" fontId="18" fillId="0" borderId="16" xfId="0" applyFont="1" applyFill="1" applyBorder="1" applyAlignment="1">
      <alignment horizontal="left" wrapText="1"/>
    </xf>
    <xf numFmtId="0" fontId="30" fillId="0" borderId="16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20" fillId="0" borderId="17" xfId="0" applyFont="1" applyFill="1" applyBorder="1" applyAlignment="1">
      <alignment/>
    </xf>
    <xf numFmtId="0" fontId="18" fillId="0" borderId="18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left"/>
    </xf>
    <xf numFmtId="0" fontId="22" fillId="0" borderId="20" xfId="0" applyFont="1" applyFill="1" applyBorder="1" applyAlignment="1">
      <alignment vertical="center"/>
    </xf>
    <xf numFmtId="0" fontId="20" fillId="0" borderId="16" xfId="0" applyFont="1" applyFill="1" applyBorder="1" applyAlignment="1">
      <alignment/>
    </xf>
    <xf numFmtId="0" fontId="22" fillId="0" borderId="13" xfId="0" applyFont="1" applyFill="1" applyBorder="1" applyAlignment="1">
      <alignment vertical="center"/>
    </xf>
    <xf numFmtId="0" fontId="22" fillId="24" borderId="15" xfId="0" applyFont="1" applyFill="1" applyBorder="1" applyAlignment="1">
      <alignment/>
    </xf>
    <xf numFmtId="49" fontId="22" fillId="24" borderId="0" xfId="0" applyNumberFormat="1" applyFont="1" applyFill="1" applyBorder="1" applyAlignment="1">
      <alignment horizontal="left"/>
    </xf>
    <xf numFmtId="49" fontId="22" fillId="24" borderId="21" xfId="0" applyNumberFormat="1" applyFont="1" applyFill="1" applyBorder="1" applyAlignment="1">
      <alignment horizontal="left"/>
    </xf>
    <xf numFmtId="0" fontId="19" fillId="24" borderId="0" xfId="0" applyFont="1" applyFill="1" applyBorder="1" applyAlignment="1">
      <alignment horizontal="left"/>
    </xf>
    <xf numFmtId="0" fontId="19" fillId="24" borderId="16" xfId="0" applyFont="1" applyFill="1" applyBorder="1" applyAlignment="1">
      <alignment horizontal="left"/>
    </xf>
    <xf numFmtId="0" fontId="20" fillId="24" borderId="15" xfId="0" applyFont="1" applyFill="1" applyBorder="1" applyAlignment="1">
      <alignment/>
    </xf>
    <xf numFmtId="0" fontId="18" fillId="24" borderId="0" xfId="0" applyFont="1" applyFill="1" applyBorder="1" applyAlignment="1">
      <alignment horizontal="left"/>
    </xf>
    <xf numFmtId="0" fontId="18" fillId="24" borderId="16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left"/>
    </xf>
    <xf numFmtId="0" fontId="40" fillId="24" borderId="16" xfId="0" applyFont="1" applyFill="1" applyBorder="1" applyAlignment="1">
      <alignment horizontal="left"/>
    </xf>
    <xf numFmtId="0" fontId="20" fillId="24" borderId="16" xfId="0" applyFont="1" applyFill="1" applyBorder="1" applyAlignment="1">
      <alignment horizontal="left"/>
    </xf>
    <xf numFmtId="0" fontId="30" fillId="24" borderId="16" xfId="0" applyFont="1" applyFill="1" applyBorder="1" applyAlignment="1">
      <alignment horizontal="left"/>
    </xf>
    <xf numFmtId="0" fontId="20" fillId="24" borderId="0" xfId="0" applyFont="1" applyFill="1" applyBorder="1" applyAlignment="1">
      <alignment wrapText="1"/>
    </xf>
    <xf numFmtId="0" fontId="20" fillId="0" borderId="13" xfId="0" applyFont="1" applyFill="1" applyBorder="1" applyAlignment="1">
      <alignment/>
    </xf>
    <xf numFmtId="0" fontId="20" fillId="0" borderId="13" xfId="0" applyFont="1" applyFill="1" applyBorder="1" applyAlignment="1">
      <alignment horizontal="center" wrapText="1"/>
    </xf>
    <xf numFmtId="0" fontId="18" fillId="0" borderId="22" xfId="0" applyFont="1" applyBorder="1" applyAlignment="1">
      <alignment/>
    </xf>
    <xf numFmtId="0" fontId="19" fillId="0" borderId="23" xfId="0" applyFont="1" applyBorder="1" applyAlignment="1">
      <alignment horizontal="justify"/>
    </xf>
    <xf numFmtId="0" fontId="22" fillId="0" borderId="24" xfId="0" applyFont="1" applyBorder="1" applyAlignment="1">
      <alignment horizontal="justify"/>
    </xf>
    <xf numFmtId="0" fontId="0" fillId="0" borderId="0" xfId="0" applyFont="1" applyBorder="1" applyAlignment="1">
      <alignment/>
    </xf>
    <xf numFmtId="3" fontId="20" fillId="0" borderId="25" xfId="58" applyNumberFormat="1" applyFont="1" applyBorder="1" applyAlignment="1">
      <alignment vertical="center"/>
      <protection/>
    </xf>
    <xf numFmtId="3" fontId="36" fillId="0" borderId="26" xfId="58" applyNumberFormat="1" applyFont="1" applyBorder="1" applyAlignment="1">
      <alignment horizontal="right" wrapText="1"/>
      <protection/>
    </xf>
    <xf numFmtId="3" fontId="20" fillId="0" borderId="25" xfId="58" applyNumberFormat="1" applyFont="1" applyBorder="1" applyAlignment="1">
      <alignment horizontal="right" wrapText="1"/>
      <protection/>
    </xf>
    <xf numFmtId="0" fontId="18" fillId="0" borderId="26" xfId="58" applyFont="1" applyBorder="1">
      <alignment/>
      <protection/>
    </xf>
    <xf numFmtId="0" fontId="18" fillId="0" borderId="26" xfId="58" applyBorder="1">
      <alignment/>
      <protection/>
    </xf>
    <xf numFmtId="3" fontId="21" fillId="0" borderId="26" xfId="58" applyNumberFormat="1" applyFont="1" applyBorder="1" applyAlignment="1">
      <alignment horizontal="right" vertical="center" wrapText="1"/>
      <protection/>
    </xf>
    <xf numFmtId="0" fontId="21" fillId="0" borderId="0" xfId="58" applyFont="1" applyBorder="1">
      <alignment/>
      <protection/>
    </xf>
    <xf numFmtId="3" fontId="18" fillId="0" borderId="27" xfId="58" applyNumberFormat="1" applyFont="1" applyBorder="1" applyAlignment="1">
      <alignment horizontal="right" vertical="center" wrapText="1"/>
      <protection/>
    </xf>
    <xf numFmtId="3" fontId="18" fillId="0" borderId="26" xfId="58" applyNumberFormat="1" applyFont="1" applyBorder="1" applyAlignment="1">
      <alignment horizontal="right" vertical="center" wrapText="1"/>
      <protection/>
    </xf>
    <xf numFmtId="0" fontId="19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28" xfId="0" applyFont="1" applyBorder="1" applyAlignment="1">
      <alignment/>
    </xf>
    <xf numFmtId="0" fontId="19" fillId="0" borderId="15" xfId="0" applyFont="1" applyBorder="1" applyAlignment="1">
      <alignment horizontal="left"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16" xfId="0" applyFont="1" applyBorder="1" applyAlignment="1">
      <alignment horizontal="left"/>
    </xf>
    <xf numFmtId="0" fontId="18" fillId="0" borderId="16" xfId="58" applyFont="1" applyBorder="1" applyAlignment="1">
      <alignment vertical="center" wrapText="1"/>
      <protection/>
    </xf>
    <xf numFmtId="0" fontId="20" fillId="0" borderId="20" xfId="58" applyFont="1" applyBorder="1" applyAlignment="1">
      <alignment wrapText="1"/>
      <protection/>
    </xf>
    <xf numFmtId="0" fontId="21" fillId="0" borderId="16" xfId="58" applyFont="1" applyBorder="1">
      <alignment/>
      <protection/>
    </xf>
    <xf numFmtId="0" fontId="19" fillId="0" borderId="16" xfId="0" applyFont="1" applyBorder="1" applyAlignment="1">
      <alignment horizontal="justify"/>
    </xf>
    <xf numFmtId="0" fontId="19" fillId="0" borderId="16" xfId="0" applyFont="1" applyBorder="1" applyAlignment="1">
      <alignment/>
    </xf>
    <xf numFmtId="0" fontId="20" fillId="0" borderId="16" xfId="58" applyFont="1" applyBorder="1" applyAlignment="1">
      <alignment wrapText="1"/>
      <protection/>
    </xf>
    <xf numFmtId="3" fontId="20" fillId="0" borderId="25" xfId="58" applyNumberFormat="1" applyFont="1" applyBorder="1" applyAlignment="1">
      <alignment horizontal="right" vertical="center" wrapText="1"/>
      <protection/>
    </xf>
    <xf numFmtId="3" fontId="21" fillId="0" borderId="26" xfId="58" applyNumberFormat="1" applyFont="1" applyBorder="1" applyAlignment="1">
      <alignment horizontal="right" vertical="center" wrapText="1"/>
      <protection/>
    </xf>
    <xf numFmtId="3" fontId="18" fillId="0" borderId="26" xfId="58" applyNumberFormat="1" applyFont="1" applyBorder="1" applyAlignment="1">
      <alignment horizontal="right" wrapText="1"/>
      <protection/>
    </xf>
    <xf numFmtId="3" fontId="20" fillId="0" borderId="25" xfId="58" applyNumberFormat="1" applyFont="1" applyBorder="1" applyAlignment="1">
      <alignment horizontal="right" wrapText="1"/>
      <protection/>
    </xf>
    <xf numFmtId="3" fontId="20" fillId="0" borderId="26" xfId="58" applyNumberFormat="1" applyFont="1" applyBorder="1" applyAlignment="1">
      <alignment horizontal="right" wrapText="1"/>
      <protection/>
    </xf>
    <xf numFmtId="0" fontId="18" fillId="24" borderId="0" xfId="0" applyFont="1" applyFill="1" applyBorder="1" applyAlignment="1">
      <alignment/>
    </xf>
    <xf numFmtId="0" fontId="18" fillId="24" borderId="16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2" fillId="24" borderId="15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justify"/>
    </xf>
    <xf numFmtId="0" fontId="19" fillId="24" borderId="0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22" fillId="0" borderId="29" xfId="0" applyFont="1" applyFill="1" applyBorder="1" applyAlignment="1">
      <alignment vertical="center"/>
    </xf>
    <xf numFmtId="0" fontId="18" fillId="24" borderId="21" xfId="0" applyFont="1" applyFill="1" applyBorder="1" applyAlignment="1">
      <alignment/>
    </xf>
    <xf numFmtId="0" fontId="20" fillId="24" borderId="16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8" fillId="0" borderId="10" xfId="58" applyFont="1" applyBorder="1">
      <alignment/>
      <protection/>
    </xf>
    <xf numFmtId="0" fontId="20" fillId="0" borderId="11" xfId="58" applyFont="1" applyBorder="1" applyAlignment="1">
      <alignment horizontal="center"/>
      <protection/>
    </xf>
    <xf numFmtId="0" fontId="18" fillId="0" borderId="29" xfId="58" applyFont="1" applyBorder="1">
      <alignment/>
      <protection/>
    </xf>
    <xf numFmtId="3" fontId="18" fillId="0" borderId="30" xfId="58" applyNumberFormat="1" applyFont="1" applyBorder="1" applyAlignment="1">
      <alignment horizontal="right" vertical="center" wrapText="1"/>
      <protection/>
    </xf>
    <xf numFmtId="3" fontId="18" fillId="0" borderId="31" xfId="58" applyNumberFormat="1" applyFont="1" applyBorder="1" applyAlignment="1">
      <alignment horizontal="right" vertical="center" wrapText="1"/>
      <protection/>
    </xf>
    <xf numFmtId="0" fontId="21" fillId="0" borderId="15" xfId="58" applyFont="1" applyBorder="1">
      <alignment/>
      <protection/>
    </xf>
    <xf numFmtId="0" fontId="21" fillId="0" borderId="29" xfId="58" applyFont="1" applyBorder="1">
      <alignment/>
      <protection/>
    </xf>
    <xf numFmtId="3" fontId="20" fillId="0" borderId="32" xfId="58" applyNumberFormat="1" applyFont="1" applyBorder="1" applyAlignment="1">
      <alignment vertical="center"/>
      <protection/>
    </xf>
    <xf numFmtId="0" fontId="18" fillId="0" borderId="31" xfId="58" applyFont="1" applyBorder="1">
      <alignment/>
      <protection/>
    </xf>
    <xf numFmtId="3" fontId="20" fillId="0" borderId="32" xfId="58" applyNumberFormat="1" applyFont="1" applyBorder="1" applyAlignment="1">
      <alignment horizontal="right" wrapText="1"/>
      <protection/>
    </xf>
    <xf numFmtId="3" fontId="20" fillId="0" borderId="31" xfId="58" applyNumberFormat="1" applyFont="1" applyBorder="1" applyAlignment="1">
      <alignment horizontal="right" wrapText="1"/>
      <protection/>
    </xf>
    <xf numFmtId="3" fontId="18" fillId="0" borderId="31" xfId="58" applyNumberFormat="1" applyFont="1" applyBorder="1">
      <alignment/>
      <protection/>
    </xf>
    <xf numFmtId="0" fontId="21" fillId="0" borderId="17" xfId="58" applyFont="1" applyBorder="1">
      <alignment/>
      <protection/>
    </xf>
    <xf numFmtId="0" fontId="20" fillId="0" borderId="18" xfId="58" applyFont="1" applyBorder="1" applyAlignment="1">
      <alignment wrapText="1"/>
      <protection/>
    </xf>
    <xf numFmtId="3" fontId="20" fillId="0" borderId="18" xfId="58" applyNumberFormat="1" applyFont="1" applyBorder="1" applyAlignment="1">
      <alignment horizontal="right" wrapText="1"/>
      <protection/>
    </xf>
    <xf numFmtId="3" fontId="20" fillId="0" borderId="33" xfId="58" applyNumberFormat="1" applyFont="1" applyBorder="1" applyAlignment="1">
      <alignment horizontal="right" wrapText="1"/>
      <protection/>
    </xf>
    <xf numFmtId="3" fontId="20" fillId="0" borderId="34" xfId="58" applyNumberFormat="1" applyFont="1" applyBorder="1" applyAlignment="1">
      <alignment horizontal="right" wrapText="1"/>
      <protection/>
    </xf>
    <xf numFmtId="0" fontId="18" fillId="0" borderId="35" xfId="58" applyFont="1" applyBorder="1">
      <alignment/>
      <protection/>
    </xf>
    <xf numFmtId="0" fontId="20" fillId="0" borderId="36" xfId="58" applyFont="1" applyBorder="1" applyAlignment="1">
      <alignment horizontal="center" vertical="center" wrapText="1"/>
      <protection/>
    </xf>
    <xf numFmtId="3" fontId="18" fillId="0" borderId="30" xfId="58" applyNumberFormat="1" applyFont="1" applyBorder="1" applyAlignment="1">
      <alignment horizontal="right" vertical="center" wrapText="1"/>
      <protection/>
    </xf>
    <xf numFmtId="3" fontId="18" fillId="0" borderId="31" xfId="58" applyNumberFormat="1" applyFont="1" applyBorder="1" applyAlignment="1">
      <alignment horizontal="right" vertical="center" wrapText="1"/>
      <protection/>
    </xf>
    <xf numFmtId="0" fontId="18" fillId="0" borderId="15" xfId="58" applyFont="1" applyBorder="1">
      <alignment/>
      <protection/>
    </xf>
    <xf numFmtId="0" fontId="18" fillId="0" borderId="29" xfId="58" applyFont="1" applyBorder="1">
      <alignment/>
      <protection/>
    </xf>
    <xf numFmtId="3" fontId="20" fillId="0" borderId="32" xfId="58" applyNumberFormat="1" applyFont="1" applyBorder="1" applyAlignment="1">
      <alignment horizontal="right" vertical="center" wrapText="1"/>
      <protection/>
    </xf>
    <xf numFmtId="0" fontId="21" fillId="0" borderId="15" xfId="58" applyFont="1" applyBorder="1">
      <alignment/>
      <protection/>
    </xf>
    <xf numFmtId="3" fontId="18" fillId="0" borderId="31" xfId="58" applyNumberFormat="1" applyFont="1" applyBorder="1" applyAlignment="1">
      <alignment horizontal="right" wrapText="1"/>
      <protection/>
    </xf>
    <xf numFmtId="0" fontId="21" fillId="0" borderId="29" xfId="58" applyFont="1" applyBorder="1">
      <alignment/>
      <protection/>
    </xf>
    <xf numFmtId="3" fontId="20" fillId="0" borderId="32" xfId="58" applyNumberFormat="1" applyFont="1" applyBorder="1" applyAlignment="1">
      <alignment horizontal="right" wrapText="1"/>
      <protection/>
    </xf>
    <xf numFmtId="3" fontId="20" fillId="0" borderId="31" xfId="58" applyNumberFormat="1" applyFont="1" applyBorder="1" applyAlignment="1">
      <alignment horizontal="right" wrapText="1"/>
      <protection/>
    </xf>
    <xf numFmtId="0" fontId="19" fillId="0" borderId="17" xfId="0" applyFont="1" applyBorder="1" applyAlignment="1">
      <alignment/>
    </xf>
    <xf numFmtId="0" fontId="22" fillId="0" borderId="19" xfId="0" applyFont="1" applyBorder="1" applyAlignment="1">
      <alignment/>
    </xf>
    <xf numFmtId="3" fontId="20" fillId="0" borderId="33" xfId="58" applyNumberFormat="1" applyFont="1" applyBorder="1" applyAlignment="1">
      <alignment horizontal="right" wrapText="1"/>
      <protection/>
    </xf>
    <xf numFmtId="3" fontId="20" fillId="0" borderId="34" xfId="58" applyNumberFormat="1" applyFont="1" applyBorder="1" applyAlignment="1">
      <alignment horizontal="right" wrapText="1"/>
      <protection/>
    </xf>
    <xf numFmtId="0" fontId="19" fillId="0" borderId="37" xfId="0" applyFont="1" applyBorder="1" applyAlignment="1">
      <alignment horizontal="justify"/>
    </xf>
    <xf numFmtId="0" fontId="22" fillId="0" borderId="35" xfId="0" applyFont="1" applyFill="1" applyBorder="1" applyAlignment="1">
      <alignment vertical="center"/>
    </xf>
    <xf numFmtId="0" fontId="22" fillId="0" borderId="38" xfId="0" applyFont="1" applyFill="1" applyBorder="1" applyAlignment="1">
      <alignment vertical="center"/>
    </xf>
    <xf numFmtId="0" fontId="22" fillId="0" borderId="36" xfId="0" applyFont="1" applyFill="1" applyBorder="1" applyAlignment="1">
      <alignment vertical="center"/>
    </xf>
    <xf numFmtId="3" fontId="18" fillId="0" borderId="27" xfId="58" applyNumberFormat="1" applyFont="1" applyBorder="1">
      <alignment/>
      <protection/>
    </xf>
    <xf numFmtId="3" fontId="18" fillId="0" borderId="0" xfId="58" applyNumberFormat="1" applyFont="1" applyBorder="1">
      <alignment/>
      <protection/>
    </xf>
    <xf numFmtId="3" fontId="21" fillId="0" borderId="27" xfId="58" applyNumberFormat="1" applyFont="1" applyBorder="1">
      <alignment/>
      <protection/>
    </xf>
    <xf numFmtId="3" fontId="21" fillId="0" borderId="0" xfId="58" applyNumberFormat="1" applyFont="1" applyBorder="1">
      <alignment/>
      <protection/>
    </xf>
    <xf numFmtId="3" fontId="18" fillId="0" borderId="0" xfId="58" applyNumberFormat="1" applyBorder="1">
      <alignment/>
      <protection/>
    </xf>
    <xf numFmtId="0" fontId="20" fillId="0" borderId="11" xfId="58" applyFont="1" applyBorder="1" applyAlignment="1">
      <alignment horizontal="center" vertical="center" wrapText="1"/>
      <protection/>
    </xf>
    <xf numFmtId="0" fontId="20" fillId="0" borderId="39" xfId="58" applyFont="1" applyBorder="1" applyAlignment="1">
      <alignment horizontal="center" vertical="center" wrapText="1"/>
      <protection/>
    </xf>
    <xf numFmtId="3" fontId="22" fillId="24" borderId="27" xfId="0" applyNumberFormat="1" applyFont="1" applyFill="1" applyBorder="1" applyAlignment="1">
      <alignment horizontal="left"/>
    </xf>
    <xf numFmtId="3" fontId="22" fillId="0" borderId="26" xfId="0" applyNumberFormat="1" applyFont="1" applyFill="1" applyBorder="1" applyAlignment="1">
      <alignment horizontal="center"/>
    </xf>
    <xf numFmtId="3" fontId="19" fillId="0" borderId="26" xfId="0" applyNumberFormat="1" applyFont="1" applyFill="1" applyBorder="1" applyAlignment="1">
      <alignment horizontal="right"/>
    </xf>
    <xf numFmtId="3" fontId="19" fillId="0" borderId="26" xfId="0" applyNumberFormat="1" applyFont="1" applyFill="1" applyBorder="1" applyAlignment="1">
      <alignment/>
    </xf>
    <xf numFmtId="3" fontId="18" fillId="0" borderId="26" xfId="0" applyNumberFormat="1" applyFont="1" applyFill="1" applyBorder="1" applyAlignment="1">
      <alignment/>
    </xf>
    <xf numFmtId="3" fontId="18" fillId="0" borderId="26" xfId="0" applyNumberFormat="1" applyFont="1" applyFill="1" applyBorder="1" applyAlignment="1">
      <alignment horizontal="right"/>
    </xf>
    <xf numFmtId="3" fontId="20" fillId="0" borderId="26" xfId="0" applyNumberFormat="1" applyFont="1" applyFill="1" applyBorder="1" applyAlignment="1">
      <alignment horizontal="center"/>
    </xf>
    <xf numFmtId="3" fontId="20" fillId="24" borderId="26" xfId="0" applyNumberFormat="1" applyFont="1" applyFill="1" applyBorder="1" applyAlignment="1">
      <alignment horizontal="left"/>
    </xf>
    <xf numFmtId="3" fontId="22" fillId="24" borderId="26" xfId="0" applyNumberFormat="1" applyFont="1" applyFill="1" applyBorder="1" applyAlignment="1">
      <alignment horizontal="left"/>
    </xf>
    <xf numFmtId="3" fontId="20" fillId="0" borderId="26" xfId="0" applyNumberFormat="1" applyFont="1" applyFill="1" applyBorder="1" applyAlignment="1">
      <alignment/>
    </xf>
    <xf numFmtId="3" fontId="18" fillId="0" borderId="26" xfId="0" applyNumberFormat="1" applyFont="1" applyFill="1" applyBorder="1" applyAlignment="1">
      <alignment horizontal="left"/>
    </xf>
    <xf numFmtId="3" fontId="18" fillId="0" borderId="40" xfId="0" applyNumberFormat="1" applyFont="1" applyFill="1" applyBorder="1" applyAlignment="1">
      <alignment horizontal="right"/>
    </xf>
    <xf numFmtId="3" fontId="18" fillId="0" borderId="40" xfId="0" applyNumberFormat="1" applyFont="1" applyFill="1" applyBorder="1" applyAlignment="1">
      <alignment/>
    </xf>
    <xf numFmtId="3" fontId="20" fillId="24" borderId="40" xfId="0" applyNumberFormat="1" applyFont="1" applyFill="1" applyBorder="1" applyAlignment="1">
      <alignment horizontal="left"/>
    </xf>
    <xf numFmtId="3" fontId="20" fillId="0" borderId="40" xfId="0" applyNumberFormat="1" applyFont="1" applyFill="1" applyBorder="1" applyAlignment="1">
      <alignment horizontal="center"/>
    </xf>
    <xf numFmtId="3" fontId="41" fillId="0" borderId="26" xfId="0" applyNumberFormat="1" applyFont="1" applyFill="1" applyBorder="1" applyAlignment="1">
      <alignment/>
    </xf>
    <xf numFmtId="3" fontId="20" fillId="0" borderId="33" xfId="0" applyNumberFormat="1" applyFont="1" applyFill="1" applyBorder="1" applyAlignment="1">
      <alignment/>
    </xf>
    <xf numFmtId="3" fontId="18" fillId="0" borderId="16" xfId="0" applyNumberFormat="1" applyFont="1" applyFill="1" applyBorder="1" applyAlignment="1">
      <alignment/>
    </xf>
    <xf numFmtId="3" fontId="20" fillId="24" borderId="16" xfId="0" applyNumberFormat="1" applyFont="1" applyFill="1" applyBorder="1" applyAlignment="1">
      <alignment horizontal="left"/>
    </xf>
    <xf numFmtId="3" fontId="20" fillId="0" borderId="16" xfId="0" applyNumberFormat="1" applyFont="1" applyFill="1" applyBorder="1" applyAlignment="1">
      <alignment horizontal="center"/>
    </xf>
    <xf numFmtId="3" fontId="18" fillId="0" borderId="16" xfId="0" applyNumberFormat="1" applyFont="1" applyFill="1" applyBorder="1" applyAlignment="1">
      <alignment horizontal="right"/>
    </xf>
    <xf numFmtId="0" fontId="20" fillId="0" borderId="16" xfId="0" applyFont="1" applyFill="1" applyBorder="1" applyAlignment="1">
      <alignment horizontal="center"/>
    </xf>
    <xf numFmtId="3" fontId="20" fillId="0" borderId="33" xfId="0" applyNumberFormat="1" applyFont="1" applyFill="1" applyBorder="1" applyAlignment="1">
      <alignment horizontal="right"/>
    </xf>
    <xf numFmtId="3" fontId="20" fillId="24" borderId="27" xfId="0" applyNumberFormat="1" applyFont="1" applyFill="1" applyBorder="1" applyAlignment="1">
      <alignment horizontal="center"/>
    </xf>
    <xf numFmtId="3" fontId="20" fillId="24" borderId="26" xfId="0" applyNumberFormat="1" applyFont="1" applyFill="1" applyBorder="1" applyAlignment="1">
      <alignment horizontal="center"/>
    </xf>
    <xf numFmtId="3" fontId="18" fillId="0" borderId="41" xfId="0" applyNumberFormat="1" applyFont="1" applyBorder="1" applyAlignment="1">
      <alignment horizontal="right"/>
    </xf>
    <xf numFmtId="3" fontId="18" fillId="0" borderId="41" xfId="0" applyNumberFormat="1" applyFont="1" applyBorder="1" applyAlignment="1">
      <alignment/>
    </xf>
    <xf numFmtId="3" fontId="18" fillId="0" borderId="27" xfId="0" applyNumberFormat="1" applyFont="1" applyBorder="1" applyAlignment="1">
      <alignment/>
    </xf>
    <xf numFmtId="3" fontId="22" fillId="0" borderId="42" xfId="0" applyNumberFormat="1" applyFont="1" applyBorder="1" applyAlignment="1">
      <alignment horizontal="right"/>
    </xf>
    <xf numFmtId="0" fontId="19" fillId="0" borderId="43" xfId="0" applyFont="1" applyBorder="1" applyAlignment="1">
      <alignment horizontal="justify"/>
    </xf>
    <xf numFmtId="0" fontId="19" fillId="0" borderId="15" xfId="0" applyFont="1" applyBorder="1" applyAlignment="1">
      <alignment horizontal="justify"/>
    </xf>
    <xf numFmtId="0" fontId="37" fillId="0" borderId="0" xfId="59" applyFont="1" applyAlignment="1">
      <alignment/>
      <protection/>
    </xf>
    <xf numFmtId="0" fontId="18" fillId="0" borderId="0" xfId="0" applyFont="1" applyFill="1" applyAlignment="1">
      <alignment/>
    </xf>
    <xf numFmtId="0" fontId="22" fillId="0" borderId="44" xfId="0" applyFont="1" applyFill="1" applyBorder="1" applyAlignment="1">
      <alignment horizontal="center" vertical="center" wrapText="1"/>
    </xf>
    <xf numFmtId="3" fontId="20" fillId="24" borderId="26" xfId="0" applyNumberFormat="1" applyFont="1" applyFill="1" applyBorder="1" applyAlignment="1">
      <alignment horizontal="right"/>
    </xf>
    <xf numFmtId="3" fontId="22" fillId="24" borderId="26" xfId="0" applyNumberFormat="1" applyFont="1" applyFill="1" applyBorder="1" applyAlignment="1">
      <alignment/>
    </xf>
    <xf numFmtId="3" fontId="19" fillId="0" borderId="26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3" fontId="22" fillId="24" borderId="27" xfId="0" applyNumberFormat="1" applyFont="1" applyFill="1" applyBorder="1" applyAlignment="1">
      <alignment/>
    </xf>
    <xf numFmtId="3" fontId="22" fillId="0" borderId="33" xfId="0" applyNumberFormat="1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58" applyFont="1" applyAlignment="1">
      <alignment/>
      <protection/>
    </xf>
    <xf numFmtId="0" fontId="18" fillId="0" borderId="0" xfId="0" applyFont="1" applyAlignment="1">
      <alignment horizontal="right"/>
    </xf>
    <xf numFmtId="3" fontId="20" fillId="24" borderId="45" xfId="0" applyNumberFormat="1" applyFont="1" applyFill="1" applyBorder="1" applyAlignment="1">
      <alignment horizontal="right"/>
    </xf>
    <xf numFmtId="3" fontId="19" fillId="0" borderId="46" xfId="0" applyNumberFormat="1" applyFont="1" applyFill="1" applyBorder="1" applyAlignment="1">
      <alignment/>
    </xf>
    <xf numFmtId="3" fontId="22" fillId="24" borderId="46" xfId="0" applyNumberFormat="1" applyFont="1" applyFill="1" applyBorder="1" applyAlignment="1">
      <alignment/>
    </xf>
    <xf numFmtId="3" fontId="19" fillId="0" borderId="46" xfId="0" applyNumberFormat="1" applyFont="1" applyBorder="1" applyAlignment="1">
      <alignment/>
    </xf>
    <xf numFmtId="0" fontId="18" fillId="0" borderId="46" xfId="0" applyFont="1" applyBorder="1" applyAlignment="1">
      <alignment/>
    </xf>
    <xf numFmtId="3" fontId="22" fillId="0" borderId="47" xfId="0" applyNumberFormat="1" applyFont="1" applyBorder="1" applyAlignment="1">
      <alignment/>
    </xf>
    <xf numFmtId="3" fontId="22" fillId="24" borderId="45" xfId="0" applyNumberFormat="1" applyFont="1" applyFill="1" applyBorder="1" applyAlignment="1">
      <alignment/>
    </xf>
    <xf numFmtId="3" fontId="22" fillId="0" borderId="48" xfId="0" applyNumberFormat="1" applyFont="1" applyBorder="1" applyAlignment="1">
      <alignment/>
    </xf>
    <xf numFmtId="0" fontId="20" fillId="0" borderId="49" xfId="0" applyFont="1" applyFill="1" applyBorder="1" applyAlignment="1">
      <alignment horizontal="center" vertical="center" wrapText="1"/>
    </xf>
    <xf numFmtId="3" fontId="20" fillId="24" borderId="31" xfId="0" applyNumberFormat="1" applyFont="1" applyFill="1" applyBorder="1" applyAlignment="1">
      <alignment horizontal="left"/>
    </xf>
    <xf numFmtId="3" fontId="20" fillId="0" borderId="31" xfId="0" applyNumberFormat="1" applyFont="1" applyFill="1" applyBorder="1" applyAlignment="1">
      <alignment horizontal="center"/>
    </xf>
    <xf numFmtId="3" fontId="18" fillId="0" borderId="31" xfId="0" applyNumberFormat="1" applyFont="1" applyFill="1" applyBorder="1" applyAlignment="1">
      <alignment/>
    </xf>
    <xf numFmtId="3" fontId="41" fillId="0" borderId="31" xfId="0" applyNumberFormat="1" applyFont="1" applyFill="1" applyBorder="1" applyAlignment="1">
      <alignment/>
    </xf>
    <xf numFmtId="3" fontId="18" fillId="0" borderId="31" xfId="0" applyNumberFormat="1" applyFont="1" applyFill="1" applyBorder="1" applyAlignment="1">
      <alignment horizontal="right"/>
    </xf>
    <xf numFmtId="3" fontId="20" fillId="0" borderId="34" xfId="0" applyNumberFormat="1" applyFont="1" applyFill="1" applyBorder="1" applyAlignment="1">
      <alignment horizontal="right"/>
    </xf>
    <xf numFmtId="3" fontId="20" fillId="24" borderId="30" xfId="0" applyNumberFormat="1" applyFont="1" applyFill="1" applyBorder="1" applyAlignment="1">
      <alignment horizontal="center"/>
    </xf>
    <xf numFmtId="3" fontId="20" fillId="24" borderId="31" xfId="0" applyNumberFormat="1" applyFont="1" applyFill="1" applyBorder="1" applyAlignment="1">
      <alignment horizontal="center"/>
    </xf>
    <xf numFmtId="0" fontId="18" fillId="0" borderId="31" xfId="0" applyFont="1" applyFill="1" applyBorder="1" applyAlignment="1">
      <alignment/>
    </xf>
    <xf numFmtId="3" fontId="20" fillId="0" borderId="34" xfId="0" applyNumberFormat="1" applyFont="1" applyFill="1" applyBorder="1" applyAlignment="1">
      <alignment/>
    </xf>
    <xf numFmtId="3" fontId="18" fillId="0" borderId="30" xfId="0" applyNumberFormat="1" applyFont="1" applyBorder="1" applyAlignment="1">
      <alignment/>
    </xf>
    <xf numFmtId="3" fontId="18" fillId="0" borderId="50" xfId="0" applyNumberFormat="1" applyFont="1" applyBorder="1" applyAlignment="1">
      <alignment/>
    </xf>
    <xf numFmtId="3" fontId="18" fillId="0" borderId="31" xfId="0" applyNumberFormat="1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3" fontId="18" fillId="0" borderId="30" xfId="0" applyNumberFormat="1" applyFont="1" applyFill="1" applyBorder="1" applyAlignment="1">
      <alignment/>
    </xf>
    <xf numFmtId="3" fontId="22" fillId="0" borderId="51" xfId="0" applyNumberFormat="1" applyFont="1" applyBorder="1" applyAlignment="1">
      <alignment horizontal="right"/>
    </xf>
    <xf numFmtId="3" fontId="22" fillId="24" borderId="30" xfId="0" applyNumberFormat="1" applyFont="1" applyFill="1" applyBorder="1" applyAlignment="1">
      <alignment horizontal="left"/>
    </xf>
    <xf numFmtId="3" fontId="19" fillId="0" borderId="31" xfId="0" applyNumberFormat="1" applyFont="1" applyFill="1" applyBorder="1" applyAlignment="1">
      <alignment horizontal="right"/>
    </xf>
    <xf numFmtId="3" fontId="20" fillId="0" borderId="31" xfId="0" applyNumberFormat="1" applyFont="1" applyFill="1" applyBorder="1" applyAlignment="1">
      <alignment/>
    </xf>
    <xf numFmtId="3" fontId="41" fillId="0" borderId="31" xfId="0" applyNumberFormat="1" applyFont="1" applyFill="1" applyBorder="1" applyAlignment="1">
      <alignment horizontal="left"/>
    </xf>
    <xf numFmtId="0" fontId="22" fillId="24" borderId="52" xfId="0" applyFont="1" applyFill="1" applyBorder="1" applyAlignment="1">
      <alignment horizontal="left"/>
    </xf>
    <xf numFmtId="0" fontId="22" fillId="24" borderId="53" xfId="0" applyFont="1" applyFill="1" applyBorder="1" applyAlignment="1">
      <alignment horizontal="left"/>
    </xf>
    <xf numFmtId="0" fontId="22" fillId="0" borderId="54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2" fillId="24" borderId="57" xfId="0" applyFont="1" applyFill="1" applyBorder="1" applyAlignment="1">
      <alignment/>
    </xf>
    <xf numFmtId="0" fontId="22" fillId="24" borderId="21" xfId="0" applyFont="1" applyFill="1" applyBorder="1" applyAlignment="1">
      <alignment/>
    </xf>
    <xf numFmtId="0" fontId="18" fillId="0" borderId="0" xfId="0" applyFont="1" applyBorder="1" applyAlignment="1">
      <alignment horizontal="right" vertical="center"/>
    </xf>
    <xf numFmtId="0" fontId="22" fillId="0" borderId="0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2" fillId="0" borderId="55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22" fillId="0" borderId="54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0" fillId="0" borderId="49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left" wrapText="1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0" fillId="0" borderId="0" xfId="58" applyFont="1" applyAlignment="1">
      <alignment horizontal="center"/>
      <protection/>
    </xf>
    <xf numFmtId="0" fontId="20" fillId="0" borderId="0" xfId="58" applyFont="1" applyBorder="1" applyAlignment="1">
      <alignment horizontal="center"/>
      <protection/>
    </xf>
    <xf numFmtId="0" fontId="20" fillId="0" borderId="49" xfId="58" applyFont="1" applyBorder="1" applyAlignment="1">
      <alignment horizontal="center" vertical="center" wrapText="1"/>
      <protection/>
    </xf>
    <xf numFmtId="0" fontId="20" fillId="0" borderId="32" xfId="58" applyFont="1" applyBorder="1" applyAlignment="1">
      <alignment horizontal="center" vertical="center" wrapText="1"/>
      <protection/>
    </xf>
    <xf numFmtId="0" fontId="20" fillId="0" borderId="55" xfId="58" applyFont="1" applyBorder="1" applyAlignment="1">
      <alignment horizontal="center" vertical="center" wrapText="1"/>
      <protection/>
    </xf>
    <xf numFmtId="0" fontId="20" fillId="0" borderId="25" xfId="58" applyFont="1" applyBorder="1" applyAlignment="1">
      <alignment horizontal="center" vertical="center" wrapText="1"/>
      <protection/>
    </xf>
    <xf numFmtId="0" fontId="20" fillId="0" borderId="25" xfId="58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/>
    </xf>
    <xf numFmtId="0" fontId="20" fillId="0" borderId="3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_2010. évi költségvetés mellékletek" xfId="58"/>
    <cellStyle name="Normál_Mkálla ktgvetés 2012.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="60" zoomScalePageLayoutView="0" workbookViewId="0" topLeftCell="A16">
      <selection activeCell="A2" sqref="A2:D2"/>
    </sheetView>
  </sheetViews>
  <sheetFormatPr defaultColWidth="9.140625" defaultRowHeight="12.75"/>
  <cols>
    <col min="1" max="1" width="6.28125" style="1" customWidth="1"/>
    <col min="2" max="2" width="62.28125" style="1" bestFit="1" customWidth="1"/>
    <col min="3" max="3" width="19.7109375" style="1" customWidth="1"/>
    <col min="4" max="4" width="19.57421875" style="1" customWidth="1"/>
    <col min="5" max="16384" width="9.140625" style="1" customWidth="1"/>
  </cols>
  <sheetData>
    <row r="1" spans="3:4" ht="15.75">
      <c r="C1" s="312"/>
      <c r="D1" s="315" t="s">
        <v>326</v>
      </c>
    </row>
    <row r="2" spans="1:7" ht="30.75" customHeight="1">
      <c r="A2" s="358" t="s">
        <v>333</v>
      </c>
      <c r="B2" s="358"/>
      <c r="C2" s="358"/>
      <c r="D2" s="358"/>
      <c r="E2" s="73"/>
      <c r="F2" s="73"/>
      <c r="G2" s="73"/>
    </row>
    <row r="3" spans="1:7" ht="30.75" customHeight="1">
      <c r="A3" s="131"/>
      <c r="B3" s="131"/>
      <c r="C3" s="131"/>
      <c r="D3" s="131"/>
      <c r="E3" s="73"/>
      <c r="F3" s="73"/>
      <c r="G3" s="73"/>
    </row>
    <row r="4" spans="1:4" ht="30" customHeight="1">
      <c r="A4" s="353" t="s">
        <v>205</v>
      </c>
      <c r="B4" s="353"/>
      <c r="C4" s="353"/>
      <c r="D4" s="353"/>
    </row>
    <row r="5" spans="1:4" ht="30" customHeight="1">
      <c r="A5" s="353" t="s">
        <v>279</v>
      </c>
      <c r="B5" s="353"/>
      <c r="C5" s="353"/>
      <c r="D5" s="353"/>
    </row>
    <row r="6" spans="1:3" ht="30" customHeight="1" thickBot="1">
      <c r="A6" s="74"/>
      <c r="B6" s="74"/>
      <c r="C6" s="74"/>
    </row>
    <row r="7" spans="1:4" s="75" customFormat="1" ht="15.75" customHeight="1">
      <c r="A7" s="347" t="s">
        <v>174</v>
      </c>
      <c r="B7" s="348"/>
      <c r="C7" s="351" t="s">
        <v>255</v>
      </c>
      <c r="D7" s="354" t="s">
        <v>282</v>
      </c>
    </row>
    <row r="8" spans="1:4" ht="34.5" customHeight="1">
      <c r="A8" s="349"/>
      <c r="B8" s="350"/>
      <c r="C8" s="352"/>
      <c r="D8" s="355"/>
    </row>
    <row r="9" spans="1:4" ht="34.5" customHeight="1">
      <c r="A9" s="356" t="s">
        <v>175</v>
      </c>
      <c r="B9" s="357"/>
      <c r="C9" s="306">
        <f>SUM(C10:C13)</f>
        <v>28975000</v>
      </c>
      <c r="D9" s="316">
        <f>SUM(D10:D13)</f>
        <v>35133400</v>
      </c>
    </row>
    <row r="10" spans="1:4" ht="15.75">
      <c r="A10" s="197" t="s">
        <v>91</v>
      </c>
      <c r="B10" s="117" t="s">
        <v>92</v>
      </c>
      <c r="C10" s="275">
        <f>SUM('3. bevétel jogcím'!G9)</f>
        <v>15100762</v>
      </c>
      <c r="D10" s="317">
        <f>SUM('3. bevétel jogcím'!H9)</f>
        <v>20504162</v>
      </c>
    </row>
    <row r="11" spans="1:4" ht="15.75">
      <c r="A11" s="197" t="s">
        <v>103</v>
      </c>
      <c r="B11" s="117" t="s">
        <v>102</v>
      </c>
      <c r="C11" s="275">
        <f>SUM('3. bevétel jogcím'!G14)</f>
        <v>11659238</v>
      </c>
      <c r="D11" s="317">
        <f>SUM('3. bevétel jogcím'!H14)</f>
        <v>11919238</v>
      </c>
    </row>
    <row r="12" spans="1:4" ht="15.75">
      <c r="A12" s="197" t="s">
        <v>117</v>
      </c>
      <c r="B12" s="117" t="s">
        <v>118</v>
      </c>
      <c r="C12" s="275">
        <f>SUM('3. bevétel jogcím'!G17)</f>
        <v>2185000</v>
      </c>
      <c r="D12" s="317">
        <f>SUM('3. bevétel jogcím'!H17)</f>
        <v>2616000</v>
      </c>
    </row>
    <row r="13" spans="1:4" ht="15.75">
      <c r="A13" s="197" t="s">
        <v>127</v>
      </c>
      <c r="B13" s="118" t="s">
        <v>128</v>
      </c>
      <c r="C13" s="275">
        <f>SUM('3. bevétel jogcím'!G25)</f>
        <v>30000</v>
      </c>
      <c r="D13" s="317">
        <f>SUM('3. bevétel jogcím'!H25)</f>
        <v>94000</v>
      </c>
    </row>
    <row r="14" spans="1:4" ht="30" customHeight="1">
      <c r="A14" s="169" t="s">
        <v>176</v>
      </c>
      <c r="B14" s="219"/>
      <c r="C14" s="307">
        <f>SUM(C15:C17)</f>
        <v>14000000</v>
      </c>
      <c r="D14" s="318">
        <f>SUM(D15:D17)</f>
        <v>14000000</v>
      </c>
    </row>
    <row r="15" spans="1:4" ht="15.75">
      <c r="A15" s="197" t="s">
        <v>186</v>
      </c>
      <c r="B15" s="79" t="s">
        <v>187</v>
      </c>
      <c r="C15" s="275">
        <f>SUM('3. bevétel jogcím'!G12)</f>
        <v>0</v>
      </c>
      <c r="D15" s="317">
        <f>SUM('3. bevétel jogcím'!H12)</f>
        <v>0</v>
      </c>
    </row>
    <row r="16" spans="1:4" ht="15.75" customHeight="1">
      <c r="A16" s="197" t="s">
        <v>123</v>
      </c>
      <c r="B16" s="117" t="s">
        <v>124</v>
      </c>
      <c r="C16" s="308">
        <f>SUM('3. bevétel jogcím'!G23)</f>
        <v>14000000</v>
      </c>
      <c r="D16" s="319">
        <f>SUM('3. bevétel jogcím'!H23)</f>
        <v>14000000</v>
      </c>
    </row>
    <row r="17" spans="1:4" ht="15.75" customHeight="1">
      <c r="A17" s="197" t="s">
        <v>131</v>
      </c>
      <c r="B17" s="117" t="s">
        <v>188</v>
      </c>
      <c r="C17" s="308">
        <f>SUM('3. bevétel jogcím'!G29)</f>
        <v>0</v>
      </c>
      <c r="D17" s="319">
        <f>SUM('3. bevétel jogcím'!H29)</f>
        <v>0</v>
      </c>
    </row>
    <row r="18" spans="1:4" ht="15.75" customHeight="1">
      <c r="A18" s="198"/>
      <c r="B18" s="117"/>
      <c r="C18" s="308"/>
      <c r="D18" s="320"/>
    </row>
    <row r="19" spans="1:4" ht="15.75" customHeight="1">
      <c r="A19" s="169" t="s">
        <v>134</v>
      </c>
      <c r="B19" s="172"/>
      <c r="C19" s="307">
        <f>SUM(C20)</f>
        <v>9895000</v>
      </c>
      <c r="D19" s="318">
        <f>SUM(D20)</f>
        <v>9807000</v>
      </c>
    </row>
    <row r="20" spans="1:4" ht="15.75" customHeight="1">
      <c r="A20" s="197" t="s">
        <v>133</v>
      </c>
      <c r="B20" s="117" t="s">
        <v>134</v>
      </c>
      <c r="C20" s="308">
        <f>SUM('3. bevétel jogcím'!G31)</f>
        <v>9895000</v>
      </c>
      <c r="D20" s="319">
        <f>SUM('3. bevétel jogcím'!H31)</f>
        <v>9807000</v>
      </c>
    </row>
    <row r="21" spans="1:4" ht="30" customHeight="1">
      <c r="A21" s="199" t="s">
        <v>177</v>
      </c>
      <c r="B21" s="78"/>
      <c r="C21" s="309">
        <f>SUM(C9+C14+C19)</f>
        <v>52870000</v>
      </c>
      <c r="D21" s="321">
        <f>SUM(D9+D14+D19)</f>
        <v>58940400</v>
      </c>
    </row>
    <row r="22" spans="1:4" ht="30" customHeight="1">
      <c r="A22" s="345" t="s">
        <v>178</v>
      </c>
      <c r="B22" s="346"/>
      <c r="C22" s="310">
        <f>SUM(C23:C27)</f>
        <v>36744000</v>
      </c>
      <c r="D22" s="322">
        <f>SUM(D23:D27)</f>
        <v>42219388</v>
      </c>
    </row>
    <row r="23" spans="1:4" ht="15.75">
      <c r="A23" s="197" t="s">
        <v>21</v>
      </c>
      <c r="B23" s="120" t="s">
        <v>179</v>
      </c>
      <c r="C23" s="275">
        <f>SUM('5.kiadás'!G11+'5.kiadás'!G70+'5.kiadás'!G205+'5.kiadás'!G232)</f>
        <v>10772000</v>
      </c>
      <c r="D23" s="317">
        <f>SUM('5.kiadás'!H11+'5.kiadás'!H70+'5.kiadás'!H205+'5.kiadás'!H232)</f>
        <v>12090800</v>
      </c>
    </row>
    <row r="24" spans="1:4" ht="15.75">
      <c r="A24" s="197" t="s">
        <v>28</v>
      </c>
      <c r="B24" s="79" t="s">
        <v>182</v>
      </c>
      <c r="C24" s="275">
        <f>SUM('5.kiadás'!G238+'5.kiadás'!G209+'5.kiadás'!G81+'5.kiadás'!G18)</f>
        <v>2516000</v>
      </c>
      <c r="D24" s="317">
        <f>SUM('5.kiadás'!H238+'5.kiadás'!H209+'5.kiadás'!H81+'5.kiadás'!H18)</f>
        <v>3301150</v>
      </c>
    </row>
    <row r="25" spans="1:4" ht="15.75">
      <c r="A25" s="197" t="s">
        <v>30</v>
      </c>
      <c r="B25" s="117" t="s">
        <v>31</v>
      </c>
      <c r="C25" s="275">
        <f>SUM('5.kiadás'!G20+'5.kiadás'!G86+'5.kiadás'!G106+'5.kiadás'!G116+'5.kiadás'!G128+'5.kiadás'!G144+'5.kiadás'!G192+'5.kiadás'!G211+'5.kiadás'!G58+'5.kiadás'!G243+'5.kiadás'!G54)</f>
        <v>10952000</v>
      </c>
      <c r="D25" s="317">
        <f>SUM('5.kiadás'!H20+'5.kiadás'!H86+'5.kiadás'!H106+'5.kiadás'!H116+'5.kiadás'!H128+'5.kiadás'!H144+'5.kiadás'!H192+'5.kiadás'!H211+'5.kiadás'!H58+'5.kiadás'!H243+'5.kiadás'!H54)</f>
        <v>12538800</v>
      </c>
    </row>
    <row r="26" spans="1:4" ht="15.75">
      <c r="A26" s="197" t="s">
        <v>64</v>
      </c>
      <c r="B26" s="120" t="s">
        <v>183</v>
      </c>
      <c r="C26" s="275">
        <f>SUM('5.kiadás'!G167)</f>
        <v>834000</v>
      </c>
      <c r="D26" s="317">
        <f>SUM('5.kiadás'!H167+'5.kiadás'!H183)</f>
        <v>1216000</v>
      </c>
    </row>
    <row r="27" spans="1:4" ht="15.75">
      <c r="A27" s="197" t="s">
        <v>73</v>
      </c>
      <c r="B27" s="120" t="s">
        <v>74</v>
      </c>
      <c r="C27" s="275">
        <f>SUM('5.kiadás'!G39+'5.kiadás'!G150+'5.kiadás'!G162+'5.kiadás'!G178+'5.kiadás'!G188+'5.kiadás'!G256+'5.kiadás'!G261+'5.kiadás'!G267)</f>
        <v>11670000</v>
      </c>
      <c r="D27" s="317">
        <f>SUM('5.kiadás'!H39+'5.kiadás'!H150+'5.kiadás'!H162+'5.kiadás'!H178+'5.kiadás'!H188+'5.kiadás'!H256+'5.kiadás'!H261+'5.kiadás'!H267)</f>
        <v>13072638</v>
      </c>
    </row>
    <row r="28" spans="1:4" ht="30" customHeight="1">
      <c r="A28" s="220" t="s">
        <v>180</v>
      </c>
      <c r="B28" s="221"/>
      <c r="C28" s="307">
        <f>SUM(C29:C31)</f>
        <v>14726000</v>
      </c>
      <c r="D28" s="318">
        <f>SUM(D29:D31)</f>
        <v>14946012</v>
      </c>
    </row>
    <row r="29" spans="1:4" ht="15.75">
      <c r="A29" s="200" t="s">
        <v>80</v>
      </c>
      <c r="B29" s="120" t="s">
        <v>81</v>
      </c>
      <c r="C29" s="308">
        <f>SUM('5.kiadás'!G134)</f>
        <v>200000</v>
      </c>
      <c r="D29" s="319">
        <f>SUM('5.kiadás'!H134+'5.kiadás'!H250+'5.kiadás'!H49)</f>
        <v>492012</v>
      </c>
    </row>
    <row r="30" spans="1:10" ht="15.75">
      <c r="A30" s="200" t="s">
        <v>86</v>
      </c>
      <c r="B30" s="120" t="s">
        <v>87</v>
      </c>
      <c r="C30" s="308">
        <f>SUM('5.kiadás'!G138+'5.kiadás'!G153)</f>
        <v>14500000</v>
      </c>
      <c r="D30" s="319">
        <f>SUM('5.kiadás'!H138+'5.kiadás'!H153)</f>
        <v>14428000</v>
      </c>
      <c r="J30" s="3"/>
    </row>
    <row r="31" spans="1:4" ht="15.75">
      <c r="A31" s="197" t="s">
        <v>90</v>
      </c>
      <c r="B31" s="79" t="s">
        <v>88</v>
      </c>
      <c r="C31" s="308">
        <f>SUM('5.kiadás'!G157)</f>
        <v>26000</v>
      </c>
      <c r="D31" s="319">
        <f>SUM('5.kiadás'!H157)</f>
        <v>26000</v>
      </c>
    </row>
    <row r="32" spans="1:4" ht="15.75">
      <c r="A32" s="197"/>
      <c r="B32" s="79"/>
      <c r="C32" s="308"/>
      <c r="D32" s="320"/>
    </row>
    <row r="33" spans="1:4" ht="15.75">
      <c r="A33" s="169" t="s">
        <v>184</v>
      </c>
      <c r="B33" s="222"/>
      <c r="C33" s="307">
        <f>SUM(C34)</f>
        <v>1400000</v>
      </c>
      <c r="D33" s="318">
        <f>SUM(D34)</f>
        <v>1775000</v>
      </c>
    </row>
    <row r="34" spans="1:4" ht="15.75">
      <c r="A34" s="197" t="s">
        <v>185</v>
      </c>
      <c r="B34" s="79" t="s">
        <v>184</v>
      </c>
      <c r="C34" s="308">
        <f>SUM('5.kiadás'!G66)</f>
        <v>1400000</v>
      </c>
      <c r="D34" s="319">
        <f>SUM('5.kiadás'!H66)</f>
        <v>1775000</v>
      </c>
    </row>
    <row r="35" spans="1:4" ht="30" customHeight="1" thickBot="1">
      <c r="A35" s="201" t="s">
        <v>181</v>
      </c>
      <c r="B35" s="202"/>
      <c r="C35" s="311">
        <f>SUM(C22+C28+C33)</f>
        <v>52870000</v>
      </c>
      <c r="D35" s="323">
        <f>SUM(D22+D28+D33)</f>
        <v>58940400</v>
      </c>
    </row>
    <row r="36" ht="30" customHeight="1"/>
  </sheetData>
  <sheetProtection/>
  <mergeCells count="8">
    <mergeCell ref="A2:D2"/>
    <mergeCell ref="A22:B22"/>
    <mergeCell ref="A7:B8"/>
    <mergeCell ref="C7:C8"/>
    <mergeCell ref="A4:D4"/>
    <mergeCell ref="A5:D5"/>
    <mergeCell ref="D7:D8"/>
    <mergeCell ref="A9:B9"/>
  </mergeCells>
  <printOptions headings="1"/>
  <pageMargins left="0.75" right="0.75" top="1" bottom="1" header="0.5" footer="0.5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7"/>
  <sheetViews>
    <sheetView view="pageBreakPreview" zoomScale="60" zoomScalePageLayoutView="0" workbookViewId="0" topLeftCell="A55">
      <selection activeCell="F2" sqref="F2:H2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23.00390625" style="2" customWidth="1"/>
    <col min="7" max="8" width="15.7109375" style="2" customWidth="1"/>
    <col min="9" max="9" width="11.57421875" style="2" bestFit="1" customWidth="1"/>
    <col min="10" max="10" width="12.00390625" style="2" customWidth="1"/>
    <col min="11" max="11" width="9.140625" style="64" customWidth="1"/>
    <col min="12" max="16384" width="9.140625" style="2" customWidth="1"/>
  </cols>
  <sheetData>
    <row r="1" spans="6:8" ht="15.75">
      <c r="F1" s="358" t="s">
        <v>322</v>
      </c>
      <c r="G1" s="358"/>
      <c r="H1" s="358"/>
    </row>
    <row r="2" spans="5:11" ht="24" customHeight="1">
      <c r="E2" s="74"/>
      <c r="F2" s="358" t="s">
        <v>334</v>
      </c>
      <c r="G2" s="358"/>
      <c r="H2" s="358"/>
      <c r="I2" s="74"/>
      <c r="K2" s="2"/>
    </row>
    <row r="3" spans="5:11" ht="24" customHeight="1">
      <c r="E3" s="131"/>
      <c r="F3" s="131"/>
      <c r="G3" s="131"/>
      <c r="H3" s="58"/>
      <c r="I3" s="24"/>
      <c r="K3" s="2"/>
    </row>
    <row r="4" spans="1:11" ht="15.75">
      <c r="A4" s="359" t="s">
        <v>205</v>
      </c>
      <c r="B4" s="359"/>
      <c r="C4" s="359"/>
      <c r="D4" s="359"/>
      <c r="E4" s="359"/>
      <c r="F4" s="359"/>
      <c r="G4" s="359"/>
      <c r="H4" s="359"/>
      <c r="I4" s="24"/>
      <c r="K4" s="2"/>
    </row>
    <row r="5" spans="1:11" ht="15.75">
      <c r="A5" s="359" t="s">
        <v>258</v>
      </c>
      <c r="B5" s="359"/>
      <c r="C5" s="359"/>
      <c r="D5" s="359"/>
      <c r="E5" s="359"/>
      <c r="F5" s="359"/>
      <c r="G5" s="359"/>
      <c r="H5" s="359"/>
      <c r="I5" s="24"/>
      <c r="K5" s="2"/>
    </row>
    <row r="6" spans="1:11" ht="15.75">
      <c r="A6" s="359" t="s">
        <v>10</v>
      </c>
      <c r="B6" s="359"/>
      <c r="C6" s="359"/>
      <c r="D6" s="359"/>
      <c r="E6" s="359"/>
      <c r="F6" s="359"/>
      <c r="G6" s="359"/>
      <c r="H6" s="359"/>
      <c r="I6" s="24"/>
      <c r="K6" s="2"/>
    </row>
    <row r="7" spans="5:11" ht="16.5" thickBot="1">
      <c r="E7" s="10"/>
      <c r="F7" s="16"/>
      <c r="G7" s="16"/>
      <c r="H7" s="16"/>
      <c r="I7" s="24"/>
      <c r="K7" s="2"/>
    </row>
    <row r="8" spans="1:11" ht="30" customHeight="1">
      <c r="A8" s="41" t="s">
        <v>19</v>
      </c>
      <c r="B8" s="42"/>
      <c r="C8" s="42"/>
      <c r="D8" s="42"/>
      <c r="E8" s="42"/>
      <c r="F8" s="42"/>
      <c r="G8" s="362" t="s">
        <v>255</v>
      </c>
      <c r="H8" s="360" t="s">
        <v>282</v>
      </c>
      <c r="I8" s="71"/>
      <c r="K8" s="2"/>
    </row>
    <row r="9" spans="1:9" s="22" customFormat="1" ht="22.5" customHeight="1">
      <c r="A9" s="224"/>
      <c r="B9" s="168"/>
      <c r="C9" s="168"/>
      <c r="D9" s="168"/>
      <c r="E9" s="168"/>
      <c r="F9" s="166"/>
      <c r="G9" s="363"/>
      <c r="H9" s="361"/>
      <c r="I9" s="72"/>
    </row>
    <row r="10" spans="1:10" ht="15.75">
      <c r="A10" s="174" t="s">
        <v>20</v>
      </c>
      <c r="B10" s="216"/>
      <c r="C10" s="216"/>
      <c r="D10" s="216"/>
      <c r="E10" s="216"/>
      <c r="F10" s="217"/>
      <c r="G10" s="279">
        <f>SUM(G13+G16+G18+G11)</f>
        <v>14180000</v>
      </c>
      <c r="H10" s="325">
        <f>SUM(H13+H16+H18+H11)</f>
        <v>14111200</v>
      </c>
      <c r="I10" s="46"/>
      <c r="J10" s="46"/>
    </row>
    <row r="11" spans="1:10" ht="15.75">
      <c r="A11" s="146" t="s">
        <v>91</v>
      </c>
      <c r="B11" s="30"/>
      <c r="C11" s="30" t="s">
        <v>92</v>
      </c>
      <c r="D11" s="30"/>
      <c r="E11" s="22"/>
      <c r="F11" s="156"/>
      <c r="G11" s="278">
        <f>SUM(G12)</f>
        <v>0</v>
      </c>
      <c r="H11" s="326">
        <f>SUM(H12)</f>
        <v>6200</v>
      </c>
      <c r="I11" s="46"/>
      <c r="J11" s="46"/>
    </row>
    <row r="12" spans="1:10" ht="15.75">
      <c r="A12" s="146"/>
      <c r="B12" s="22" t="s">
        <v>259</v>
      </c>
      <c r="C12" s="22"/>
      <c r="D12" s="22" t="s">
        <v>260</v>
      </c>
      <c r="E12" s="22"/>
      <c r="F12" s="156"/>
      <c r="G12" s="277">
        <v>0</v>
      </c>
      <c r="H12" s="327">
        <v>6200</v>
      </c>
      <c r="I12" s="46"/>
      <c r="J12" s="46"/>
    </row>
    <row r="13" spans="1:10" ht="15.75">
      <c r="A13" s="146" t="s">
        <v>117</v>
      </c>
      <c r="B13" s="30"/>
      <c r="C13" s="30" t="s">
        <v>118</v>
      </c>
      <c r="D13" s="30"/>
      <c r="E13" s="30"/>
      <c r="F13" s="167"/>
      <c r="G13" s="278">
        <f>SUM(G14:G15)</f>
        <v>150000</v>
      </c>
      <c r="H13" s="326">
        <f>SUM(H14:H15)</f>
        <v>75000</v>
      </c>
      <c r="I13" s="157"/>
      <c r="J13" s="46"/>
    </row>
    <row r="14" spans="1:10" ht="15.75">
      <c r="A14" s="150"/>
      <c r="B14" s="22"/>
      <c r="C14" s="22" t="s">
        <v>121</v>
      </c>
      <c r="D14" s="22" t="s">
        <v>16</v>
      </c>
      <c r="E14" s="22"/>
      <c r="F14" s="156"/>
      <c r="G14" s="276">
        <v>150000</v>
      </c>
      <c r="H14" s="327">
        <v>70000</v>
      </c>
      <c r="I14" s="46"/>
      <c r="J14" s="46"/>
    </row>
    <row r="15" spans="1:10" ht="15.75">
      <c r="A15" s="150"/>
      <c r="B15" s="22"/>
      <c r="C15" s="22" t="s">
        <v>317</v>
      </c>
      <c r="D15" s="22" t="s">
        <v>318</v>
      </c>
      <c r="E15" s="22"/>
      <c r="F15" s="156"/>
      <c r="G15" s="276">
        <v>0</v>
      </c>
      <c r="H15" s="327">
        <v>5000</v>
      </c>
      <c r="I15" s="46"/>
      <c r="J15" s="46"/>
    </row>
    <row r="16" spans="1:10" ht="15.75">
      <c r="A16" s="146" t="s">
        <v>123</v>
      </c>
      <c r="B16" s="30"/>
      <c r="C16" s="30" t="s">
        <v>124</v>
      </c>
      <c r="D16" s="30"/>
      <c r="E16" s="30"/>
      <c r="F16" s="167"/>
      <c r="G16" s="278">
        <f>SUM(G17:G17)</f>
        <v>14000000</v>
      </c>
      <c r="H16" s="326">
        <f>SUM(H17:H17)</f>
        <v>14000000</v>
      </c>
      <c r="I16" s="46"/>
      <c r="J16" s="46"/>
    </row>
    <row r="17" spans="1:10" ht="15.75">
      <c r="A17" s="150"/>
      <c r="B17" s="22" t="s">
        <v>125</v>
      </c>
      <c r="C17" s="22"/>
      <c r="D17" s="22" t="s">
        <v>126</v>
      </c>
      <c r="E17" s="22"/>
      <c r="F17" s="156"/>
      <c r="G17" s="276">
        <v>14000000</v>
      </c>
      <c r="H17" s="327">
        <v>14000000</v>
      </c>
      <c r="I17" s="46"/>
      <c r="J17" s="46"/>
    </row>
    <row r="18" spans="1:10" ht="15.75">
      <c r="A18" s="146" t="s">
        <v>127</v>
      </c>
      <c r="B18" s="30"/>
      <c r="C18" s="30" t="s">
        <v>128</v>
      </c>
      <c r="D18" s="30"/>
      <c r="E18" s="30"/>
      <c r="F18" s="167"/>
      <c r="G18" s="278">
        <f>SUM(G19)</f>
        <v>30000</v>
      </c>
      <c r="H18" s="326">
        <f>SUM(H19)</f>
        <v>30000</v>
      </c>
      <c r="I18" s="46"/>
      <c r="J18" s="46"/>
    </row>
    <row r="19" spans="1:10" ht="15.75">
      <c r="A19" s="150"/>
      <c r="B19" s="22" t="s">
        <v>233</v>
      </c>
      <c r="C19" s="22" t="s">
        <v>234</v>
      </c>
      <c r="D19" s="22"/>
      <c r="E19" s="22"/>
      <c r="F19" s="156"/>
      <c r="G19" s="276">
        <v>30000</v>
      </c>
      <c r="H19" s="327">
        <v>30000</v>
      </c>
      <c r="I19" s="46"/>
      <c r="J19" s="46"/>
    </row>
    <row r="20" spans="1:10" ht="15.75">
      <c r="A20" s="144"/>
      <c r="B20" s="154"/>
      <c r="C20" s="154"/>
      <c r="D20" s="154"/>
      <c r="E20" s="154"/>
      <c r="F20" s="155"/>
      <c r="G20" s="276"/>
      <c r="H20" s="328"/>
      <c r="I20" s="46"/>
      <c r="J20" s="46"/>
    </row>
    <row r="21" spans="1:10" ht="15.75">
      <c r="A21" s="174" t="s">
        <v>172</v>
      </c>
      <c r="B21" s="216"/>
      <c r="C21" s="216"/>
      <c r="D21" s="216"/>
      <c r="E21" s="216"/>
      <c r="F21" s="217"/>
      <c r="G21" s="279">
        <f aca="true" t="shared" si="0" ref="G21:H24">SUM(G22)</f>
        <v>8395000</v>
      </c>
      <c r="H21" s="325">
        <f t="shared" si="0"/>
        <v>8253000</v>
      </c>
      <c r="I21" s="46"/>
      <c r="J21" s="46"/>
    </row>
    <row r="22" spans="1:10" ht="15.75">
      <c r="A22" s="146" t="s">
        <v>133</v>
      </c>
      <c r="B22" s="30"/>
      <c r="C22" s="30" t="s">
        <v>134</v>
      </c>
      <c r="D22" s="30"/>
      <c r="E22" s="30"/>
      <c r="F22" s="167"/>
      <c r="G22" s="278">
        <f t="shared" si="0"/>
        <v>8395000</v>
      </c>
      <c r="H22" s="326">
        <f t="shared" si="0"/>
        <v>8253000</v>
      </c>
      <c r="I22" s="46"/>
      <c r="J22" s="46"/>
    </row>
    <row r="23" spans="1:10" ht="15.75">
      <c r="A23" s="150"/>
      <c r="B23" s="22" t="s">
        <v>135</v>
      </c>
      <c r="C23" s="22"/>
      <c r="D23" s="22" t="s">
        <v>136</v>
      </c>
      <c r="E23" s="22"/>
      <c r="F23" s="156"/>
      <c r="G23" s="277">
        <f t="shared" si="0"/>
        <v>8395000</v>
      </c>
      <c r="H23" s="329">
        <f t="shared" si="0"/>
        <v>8253000</v>
      </c>
      <c r="I23" s="46"/>
      <c r="J23" s="46"/>
    </row>
    <row r="24" spans="1:10" ht="15.75">
      <c r="A24" s="150"/>
      <c r="B24" s="22"/>
      <c r="C24" s="22" t="s">
        <v>137</v>
      </c>
      <c r="D24" s="22" t="s">
        <v>138</v>
      </c>
      <c r="E24" s="22"/>
      <c r="F24" s="156"/>
      <c r="G24" s="276">
        <f t="shared" si="0"/>
        <v>8395000</v>
      </c>
      <c r="H24" s="327">
        <f t="shared" si="0"/>
        <v>8253000</v>
      </c>
      <c r="I24" s="46"/>
      <c r="J24" s="46"/>
    </row>
    <row r="25" spans="1:10" ht="15.75">
      <c r="A25" s="150"/>
      <c r="B25" s="22"/>
      <c r="C25" s="22" t="s">
        <v>139</v>
      </c>
      <c r="D25" s="22"/>
      <c r="E25" s="22" t="s">
        <v>140</v>
      </c>
      <c r="F25" s="156"/>
      <c r="G25" s="276">
        <v>8395000</v>
      </c>
      <c r="H25" s="327">
        <v>8253000</v>
      </c>
      <c r="I25" s="46"/>
      <c r="J25" s="46"/>
    </row>
    <row r="26" spans="1:10" ht="15.75">
      <c r="A26" s="144"/>
      <c r="B26" s="154"/>
      <c r="C26" s="154"/>
      <c r="D26" s="154"/>
      <c r="E26" s="154"/>
      <c r="F26" s="155"/>
      <c r="G26" s="276"/>
      <c r="H26" s="328"/>
      <c r="I26" s="46"/>
      <c r="J26" s="46"/>
    </row>
    <row r="27" spans="1:10" ht="15.75">
      <c r="A27" s="174" t="s">
        <v>158</v>
      </c>
      <c r="B27" s="216"/>
      <c r="C27" s="216"/>
      <c r="D27" s="216"/>
      <c r="E27" s="216"/>
      <c r="F27" s="217"/>
      <c r="G27" s="279">
        <f>SUM(G28)</f>
        <v>11659238</v>
      </c>
      <c r="H27" s="325">
        <f>SUM(H28)</f>
        <v>11919238</v>
      </c>
      <c r="I27" s="46"/>
      <c r="J27" s="46"/>
    </row>
    <row r="28" spans="1:10" ht="15.75">
      <c r="A28" s="146" t="s">
        <v>103</v>
      </c>
      <c r="B28" s="30"/>
      <c r="C28" s="30" t="s">
        <v>102</v>
      </c>
      <c r="D28" s="30"/>
      <c r="E28" s="30"/>
      <c r="F28" s="167"/>
      <c r="G28" s="278">
        <f>SUM(G29+G32)</f>
        <v>11659238</v>
      </c>
      <c r="H28" s="326">
        <f>SUM(H29+H32)</f>
        <v>11919238</v>
      </c>
      <c r="I28" s="46"/>
      <c r="J28" s="46"/>
    </row>
    <row r="29" spans="1:10" ht="15.75">
      <c r="A29" s="150"/>
      <c r="B29" s="22" t="s">
        <v>104</v>
      </c>
      <c r="C29" s="22"/>
      <c r="D29" s="22" t="s">
        <v>105</v>
      </c>
      <c r="E29" s="22"/>
      <c r="F29" s="156"/>
      <c r="G29" s="277">
        <f>SUM(G30:G31)</f>
        <v>9999650</v>
      </c>
      <c r="H29" s="329">
        <f>SUM(H30:H31)</f>
        <v>9999650</v>
      </c>
      <c r="I29" s="46"/>
      <c r="J29" s="46"/>
    </row>
    <row r="30" spans="1:10" ht="15.75">
      <c r="A30" s="150"/>
      <c r="B30" s="22"/>
      <c r="C30" s="22"/>
      <c r="D30" s="22"/>
      <c r="E30" s="22" t="s">
        <v>0</v>
      </c>
      <c r="F30" s="156"/>
      <c r="G30" s="276">
        <v>7000000</v>
      </c>
      <c r="H30" s="327">
        <v>7000000</v>
      </c>
      <c r="I30" s="46"/>
      <c r="J30" s="46"/>
    </row>
    <row r="31" spans="1:10" ht="15.75">
      <c r="A31" s="146"/>
      <c r="B31" s="30"/>
      <c r="C31" s="30"/>
      <c r="D31" s="30"/>
      <c r="E31" s="22" t="s">
        <v>11</v>
      </c>
      <c r="F31" s="156"/>
      <c r="G31" s="276">
        <v>2999650</v>
      </c>
      <c r="H31" s="327">
        <v>2999650</v>
      </c>
      <c r="I31" s="46"/>
      <c r="J31" s="46"/>
    </row>
    <row r="32" spans="1:10" ht="15.75">
      <c r="A32" s="146"/>
      <c r="B32" s="22" t="s">
        <v>106</v>
      </c>
      <c r="C32" s="22"/>
      <c r="D32" s="22" t="s">
        <v>107</v>
      </c>
      <c r="E32" s="22"/>
      <c r="F32" s="156"/>
      <c r="G32" s="277">
        <f>SUM(G33+G35+G37)</f>
        <v>1659588</v>
      </c>
      <c r="H32" s="329">
        <f>SUM(H33+H35+H37)</f>
        <v>1919588</v>
      </c>
      <c r="I32" s="46"/>
      <c r="J32" s="46"/>
    </row>
    <row r="33" spans="1:10" ht="15.75">
      <c r="A33" s="146"/>
      <c r="B33" s="22"/>
      <c r="C33" s="22" t="s">
        <v>114</v>
      </c>
      <c r="D33" s="22" t="s">
        <v>115</v>
      </c>
      <c r="E33" s="22"/>
      <c r="F33" s="156"/>
      <c r="G33" s="277">
        <f>SUM(G34)</f>
        <v>899650</v>
      </c>
      <c r="H33" s="329">
        <f>SUM(H34)</f>
        <v>899650</v>
      </c>
      <c r="I33" s="46"/>
      <c r="J33" s="46"/>
    </row>
    <row r="34" spans="1:10" ht="15.75">
      <c r="A34" s="146"/>
      <c r="B34" s="22"/>
      <c r="C34" s="22"/>
      <c r="D34" s="22"/>
      <c r="E34" s="22" t="s">
        <v>1</v>
      </c>
      <c r="F34" s="156"/>
      <c r="G34" s="276">
        <v>899650</v>
      </c>
      <c r="H34" s="327">
        <v>899650</v>
      </c>
      <c r="I34" s="46"/>
      <c r="J34" s="46"/>
    </row>
    <row r="35" spans="1:10" ht="15.75">
      <c r="A35" s="146"/>
      <c r="B35" s="22"/>
      <c r="C35" s="22" t="s">
        <v>108</v>
      </c>
      <c r="D35" s="22" t="s">
        <v>109</v>
      </c>
      <c r="E35" s="22"/>
      <c r="F35" s="156"/>
      <c r="G35" s="276">
        <f>SUM(G36)</f>
        <v>599938</v>
      </c>
      <c r="H35" s="327">
        <f>SUM(H36)</f>
        <v>599938</v>
      </c>
      <c r="I35" s="46"/>
      <c r="J35" s="46"/>
    </row>
    <row r="36" spans="1:10" ht="15.75">
      <c r="A36" s="146"/>
      <c r="B36" s="22"/>
      <c r="C36" s="22"/>
      <c r="D36" s="22"/>
      <c r="E36" s="22" t="s">
        <v>110</v>
      </c>
      <c r="F36" s="156"/>
      <c r="G36" s="276">
        <v>599938</v>
      </c>
      <c r="H36" s="327">
        <v>599938</v>
      </c>
      <c r="I36" s="46"/>
      <c r="J36" s="46"/>
    </row>
    <row r="37" spans="1:10" ht="15.75">
      <c r="A37" s="146"/>
      <c r="B37" s="22"/>
      <c r="C37" s="22" t="s">
        <v>111</v>
      </c>
      <c r="D37" s="22" t="s">
        <v>112</v>
      </c>
      <c r="E37" s="22"/>
      <c r="F37" s="156"/>
      <c r="G37" s="276">
        <f>SUM(G38:G40)</f>
        <v>160000</v>
      </c>
      <c r="H37" s="327">
        <f>SUM(H38:H40)</f>
        <v>420000</v>
      </c>
      <c r="I37" s="46"/>
      <c r="J37" s="46"/>
    </row>
    <row r="38" spans="1:10" ht="15.75">
      <c r="A38" s="146"/>
      <c r="B38" s="22"/>
      <c r="C38" s="22"/>
      <c r="D38" s="22"/>
      <c r="E38" s="22" t="s">
        <v>116</v>
      </c>
      <c r="F38" s="156"/>
      <c r="G38" s="276">
        <v>70000</v>
      </c>
      <c r="H38" s="327">
        <v>70000</v>
      </c>
      <c r="I38" s="46"/>
      <c r="J38" s="46"/>
    </row>
    <row r="39" spans="1:10" ht="15.75">
      <c r="A39" s="150"/>
      <c r="B39" s="22"/>
      <c r="C39" s="22"/>
      <c r="D39" s="22"/>
      <c r="E39" s="22" t="s">
        <v>113</v>
      </c>
      <c r="F39" s="156"/>
      <c r="G39" s="276">
        <v>90000</v>
      </c>
      <c r="H39" s="327">
        <v>90000</v>
      </c>
      <c r="I39" s="46"/>
      <c r="J39" s="46"/>
    </row>
    <row r="40" spans="1:10" ht="15.75">
      <c r="A40" s="150"/>
      <c r="B40" s="22"/>
      <c r="C40" s="22"/>
      <c r="D40" s="22"/>
      <c r="E40" s="22" t="s">
        <v>311</v>
      </c>
      <c r="F40" s="156"/>
      <c r="G40" s="276">
        <v>0</v>
      </c>
      <c r="H40" s="327">
        <v>260000</v>
      </c>
      <c r="I40" s="46"/>
      <c r="J40" s="46"/>
    </row>
    <row r="41" spans="1:10" ht="15.75">
      <c r="A41" s="144"/>
      <c r="B41" s="154"/>
      <c r="C41" s="154"/>
      <c r="D41" s="154"/>
      <c r="E41" s="154"/>
      <c r="F41" s="155"/>
      <c r="G41" s="276"/>
      <c r="H41" s="327"/>
      <c r="I41" s="46"/>
      <c r="J41" s="46"/>
    </row>
    <row r="42" spans="1:11" ht="15.75">
      <c r="A42" s="174" t="s">
        <v>262</v>
      </c>
      <c r="B42" s="175"/>
      <c r="C42" s="175"/>
      <c r="D42" s="175"/>
      <c r="E42" s="175"/>
      <c r="F42" s="176"/>
      <c r="G42" s="279">
        <f>SUM(G43+G47)</f>
        <v>1680000</v>
      </c>
      <c r="H42" s="325">
        <f>SUM(H43+H47)</f>
        <v>1755000</v>
      </c>
      <c r="K42" s="2"/>
    </row>
    <row r="43" spans="1:10" ht="15.75">
      <c r="A43" s="146" t="s">
        <v>117</v>
      </c>
      <c r="B43" s="30"/>
      <c r="C43" s="30" t="s">
        <v>118</v>
      </c>
      <c r="D43" s="30"/>
      <c r="E43" s="30"/>
      <c r="F43" s="167"/>
      <c r="G43" s="278">
        <f>SUM(G44+G46)</f>
        <v>1680000</v>
      </c>
      <c r="H43" s="326">
        <f>SUM(H44+H46)</f>
        <v>1755000</v>
      </c>
      <c r="I43" s="46"/>
      <c r="J43" s="46"/>
    </row>
    <row r="44" spans="1:10" ht="15.75">
      <c r="A44" s="146"/>
      <c r="B44" s="30"/>
      <c r="C44" s="22" t="s">
        <v>232</v>
      </c>
      <c r="D44" s="22" t="s">
        <v>235</v>
      </c>
      <c r="E44" s="22"/>
      <c r="F44" s="156"/>
      <c r="G44" s="276">
        <f>SUM(G45:G45)</f>
        <v>1630000</v>
      </c>
      <c r="H44" s="327">
        <f>SUM(H45:H45)</f>
        <v>1705000</v>
      </c>
      <c r="I44" s="46"/>
      <c r="J44" s="46"/>
    </row>
    <row r="45" spans="1:10" ht="15.75">
      <c r="A45" s="146"/>
      <c r="B45" s="30"/>
      <c r="C45" s="22"/>
      <c r="D45" s="22"/>
      <c r="E45" s="22" t="s">
        <v>122</v>
      </c>
      <c r="F45" s="156"/>
      <c r="G45" s="276">
        <v>1630000</v>
      </c>
      <c r="H45" s="327">
        <v>1705000</v>
      </c>
      <c r="I45" s="46"/>
      <c r="J45" s="46"/>
    </row>
    <row r="46" spans="1:10" ht="15.75">
      <c r="A46" s="146"/>
      <c r="B46" s="30"/>
      <c r="C46" s="22" t="s">
        <v>213</v>
      </c>
      <c r="D46" s="22" t="s">
        <v>215</v>
      </c>
      <c r="E46" s="22"/>
      <c r="F46" s="167"/>
      <c r="G46" s="276">
        <v>50000</v>
      </c>
      <c r="H46" s="327">
        <v>50000</v>
      </c>
      <c r="I46" s="46"/>
      <c r="J46" s="46"/>
    </row>
    <row r="47" spans="1:10" ht="15.75">
      <c r="A47" s="146" t="s">
        <v>127</v>
      </c>
      <c r="B47" s="30"/>
      <c r="C47" s="22" t="s">
        <v>128</v>
      </c>
      <c r="D47" s="22"/>
      <c r="E47" s="22"/>
      <c r="F47" s="167"/>
      <c r="G47" s="278">
        <f>SUM(G48)</f>
        <v>0</v>
      </c>
      <c r="H47" s="326">
        <f>SUM(H48)</f>
        <v>0</v>
      </c>
      <c r="I47" s="46"/>
      <c r="J47" s="46"/>
    </row>
    <row r="48" spans="1:10" ht="15.75">
      <c r="A48" s="146"/>
      <c r="B48" s="22" t="s">
        <v>309</v>
      </c>
      <c r="C48" s="22"/>
      <c r="D48" s="22" t="s">
        <v>130</v>
      </c>
      <c r="E48" s="22"/>
      <c r="F48" s="167"/>
      <c r="G48" s="276">
        <f>SUM(G49)</f>
        <v>0</v>
      </c>
      <c r="H48" s="327">
        <f>SUM(H49)</f>
        <v>0</v>
      </c>
      <c r="I48" s="46"/>
      <c r="J48" s="46"/>
    </row>
    <row r="49" spans="1:10" ht="15.75">
      <c r="A49" s="146"/>
      <c r="B49" s="22"/>
      <c r="C49" s="22"/>
      <c r="D49" s="22"/>
      <c r="E49" s="22" t="s">
        <v>319</v>
      </c>
      <c r="F49" s="167"/>
      <c r="G49" s="276">
        <v>0</v>
      </c>
      <c r="H49" s="327">
        <v>0</v>
      </c>
      <c r="I49" s="46"/>
      <c r="J49" s="46"/>
    </row>
    <row r="50" spans="1:10" ht="15.75">
      <c r="A50" s="144"/>
      <c r="B50" s="154"/>
      <c r="C50" s="154"/>
      <c r="D50" s="154"/>
      <c r="E50" s="154"/>
      <c r="F50" s="155"/>
      <c r="G50" s="276"/>
      <c r="H50" s="328"/>
      <c r="I50" s="46"/>
      <c r="J50" s="46"/>
    </row>
    <row r="51" spans="1:10" ht="15.75">
      <c r="A51" s="174" t="s">
        <v>226</v>
      </c>
      <c r="B51" s="216"/>
      <c r="C51" s="216"/>
      <c r="D51" s="216"/>
      <c r="E51" s="216"/>
      <c r="F51" s="217"/>
      <c r="G51" s="279">
        <f>SUM(G52+G74)</f>
        <v>13880762</v>
      </c>
      <c r="H51" s="325">
        <f>SUM(H52+H74)</f>
        <v>19331962</v>
      </c>
      <c r="I51" s="46"/>
      <c r="J51" s="46"/>
    </row>
    <row r="52" spans="1:13" ht="22.5" customHeight="1">
      <c r="A52" s="146" t="s">
        <v>91</v>
      </c>
      <c r="B52" s="30"/>
      <c r="C52" s="30" t="s">
        <v>92</v>
      </c>
      <c r="D52" s="30"/>
      <c r="E52" s="22"/>
      <c r="F52" s="156"/>
      <c r="G52" s="278">
        <f>SUM(G53+G72)</f>
        <v>12380762</v>
      </c>
      <c r="H52" s="326">
        <f>SUM(H53+H72)</f>
        <v>17777962</v>
      </c>
      <c r="I52" s="21"/>
      <c r="J52" s="43"/>
      <c r="K52" s="44"/>
      <c r="L52" s="22"/>
      <c r="M52" s="22"/>
    </row>
    <row r="53" spans="1:13" ht="15.75">
      <c r="A53" s="150"/>
      <c r="B53" s="22" t="s">
        <v>93</v>
      </c>
      <c r="C53" s="22"/>
      <c r="D53" s="22" t="s">
        <v>94</v>
      </c>
      <c r="E53" s="22"/>
      <c r="F53" s="156"/>
      <c r="G53" s="277">
        <f>SUM(G54+G64+G66+G68)</f>
        <v>12330762</v>
      </c>
      <c r="H53" s="329">
        <f>SUM(H54+H64+H66+H68)</f>
        <v>17727962</v>
      </c>
      <c r="I53" s="33"/>
      <c r="J53" s="33"/>
      <c r="K53" s="24"/>
      <c r="L53" s="22"/>
      <c r="M53" s="22"/>
    </row>
    <row r="54" spans="1:11" s="9" customFormat="1" ht="15.75">
      <c r="A54" s="146"/>
      <c r="B54" s="30"/>
      <c r="C54" s="22" t="s">
        <v>95</v>
      </c>
      <c r="D54" s="22" t="s">
        <v>96</v>
      </c>
      <c r="E54" s="22"/>
      <c r="F54" s="156"/>
      <c r="G54" s="276">
        <f>SUM(G55+G60+G61+G62+G63)</f>
        <v>10294389</v>
      </c>
      <c r="H54" s="327">
        <f>SUM(H55+H60+H61+H62+H63)</f>
        <v>10294389</v>
      </c>
      <c r="K54" s="65"/>
    </row>
    <row r="55" spans="1:11" s="9" customFormat="1" ht="15.75">
      <c r="A55" s="146"/>
      <c r="B55" s="30"/>
      <c r="C55" s="22"/>
      <c r="D55" s="22"/>
      <c r="E55" s="22" t="s">
        <v>160</v>
      </c>
      <c r="F55" s="156"/>
      <c r="G55" s="277">
        <f>SUM(G56:G59)</f>
        <v>6246240</v>
      </c>
      <c r="H55" s="329">
        <f>SUM(H56:H59)</f>
        <v>6246240</v>
      </c>
      <c r="K55" s="65"/>
    </row>
    <row r="56" spans="1:11" s="9" customFormat="1" ht="15.75">
      <c r="A56" s="146"/>
      <c r="B56" s="30"/>
      <c r="C56" s="22"/>
      <c r="D56" s="22"/>
      <c r="E56" s="151" t="s">
        <v>162</v>
      </c>
      <c r="F56" s="156"/>
      <c r="G56" s="276">
        <v>967820</v>
      </c>
      <c r="H56" s="327">
        <v>967820</v>
      </c>
      <c r="K56" s="65"/>
    </row>
    <row r="57" spans="1:11" s="9" customFormat="1" ht="15.75">
      <c r="A57" s="146"/>
      <c r="B57" s="30"/>
      <c r="C57" s="22"/>
      <c r="D57" s="22"/>
      <c r="E57" s="151" t="s">
        <v>163</v>
      </c>
      <c r="F57" s="156"/>
      <c r="G57" s="276">
        <v>3712000</v>
      </c>
      <c r="H57" s="327">
        <v>3712000</v>
      </c>
      <c r="K57" s="65"/>
    </row>
    <row r="58" spans="1:11" s="9" customFormat="1" ht="15.75">
      <c r="A58" s="146"/>
      <c r="B58" s="30"/>
      <c r="C58" s="22"/>
      <c r="D58" s="22"/>
      <c r="E58" s="151" t="s">
        <v>164</v>
      </c>
      <c r="F58" s="156"/>
      <c r="G58" s="276">
        <v>100000</v>
      </c>
      <c r="H58" s="327">
        <v>100000</v>
      </c>
      <c r="K58" s="65"/>
    </row>
    <row r="59" spans="1:11" s="9" customFormat="1" ht="15.75">
      <c r="A59" s="146"/>
      <c r="B59" s="30"/>
      <c r="C59" s="22"/>
      <c r="D59" s="22"/>
      <c r="E59" s="151" t="s">
        <v>165</v>
      </c>
      <c r="F59" s="156"/>
      <c r="G59" s="276">
        <v>1466420</v>
      </c>
      <c r="H59" s="327">
        <v>1466420</v>
      </c>
      <c r="K59" s="65"/>
    </row>
    <row r="60" spans="1:11" s="9" customFormat="1" ht="15.75">
      <c r="A60" s="146"/>
      <c r="B60" s="30"/>
      <c r="C60" s="22"/>
      <c r="D60" s="22"/>
      <c r="E60" s="151" t="s">
        <v>161</v>
      </c>
      <c r="F60" s="156"/>
      <c r="G60" s="276">
        <v>3848879</v>
      </c>
      <c r="H60" s="327">
        <v>3848879</v>
      </c>
      <c r="K60" s="65"/>
    </row>
    <row r="61" spans="1:11" s="9" customFormat="1" ht="15.75">
      <c r="A61" s="146"/>
      <c r="B61" s="30"/>
      <c r="C61" s="22"/>
      <c r="D61" s="22"/>
      <c r="E61" s="22" t="s">
        <v>168</v>
      </c>
      <c r="F61" s="156"/>
      <c r="G61" s="276">
        <v>20400</v>
      </c>
      <c r="H61" s="327">
        <v>20400</v>
      </c>
      <c r="K61" s="65"/>
    </row>
    <row r="62" spans="1:11" s="9" customFormat="1" ht="15.75">
      <c r="A62" s="146"/>
      <c r="B62" s="30"/>
      <c r="C62" s="22"/>
      <c r="D62" s="22"/>
      <c r="E62" s="22" t="s">
        <v>253</v>
      </c>
      <c r="F62" s="156"/>
      <c r="G62" s="276">
        <v>139500</v>
      </c>
      <c r="H62" s="327">
        <v>139500</v>
      </c>
      <c r="K62" s="65"/>
    </row>
    <row r="63" spans="1:11" s="9" customFormat="1" ht="15.75">
      <c r="A63" s="146"/>
      <c r="B63" s="30"/>
      <c r="C63" s="22"/>
      <c r="D63" s="22"/>
      <c r="E63" s="22" t="s">
        <v>254</v>
      </c>
      <c r="F63" s="156"/>
      <c r="G63" s="276">
        <v>39370</v>
      </c>
      <c r="H63" s="327">
        <v>39370</v>
      </c>
      <c r="K63" s="65"/>
    </row>
    <row r="64" spans="1:10" ht="15.75" customHeight="1">
      <c r="A64" s="150"/>
      <c r="B64" s="22"/>
      <c r="C64" s="22" t="s">
        <v>97</v>
      </c>
      <c r="D64" s="22" t="s">
        <v>98</v>
      </c>
      <c r="E64" s="22"/>
      <c r="F64" s="156"/>
      <c r="G64" s="276">
        <f>SUM(G65:G65)</f>
        <v>836373</v>
      </c>
      <c r="H64" s="327">
        <f>SUM(H65:H65)</f>
        <v>836373</v>
      </c>
      <c r="I64" s="46"/>
      <c r="J64" s="46"/>
    </row>
    <row r="65" spans="1:10" ht="15.75" customHeight="1">
      <c r="A65" s="150"/>
      <c r="B65" s="22"/>
      <c r="C65" s="22"/>
      <c r="D65" s="22"/>
      <c r="E65" s="22" t="s">
        <v>224</v>
      </c>
      <c r="F65" s="156"/>
      <c r="G65" s="276">
        <v>836373</v>
      </c>
      <c r="H65" s="327">
        <v>836373</v>
      </c>
      <c r="I65" s="46"/>
      <c r="J65" s="46"/>
    </row>
    <row r="66" spans="1:10" ht="15.75">
      <c r="A66" s="150"/>
      <c r="B66" s="22"/>
      <c r="C66" s="22" t="s">
        <v>99</v>
      </c>
      <c r="D66" s="22" t="s">
        <v>100</v>
      </c>
      <c r="E66" s="22"/>
      <c r="F66" s="156"/>
      <c r="G66" s="276">
        <f>SUM(G67)</f>
        <v>1200000</v>
      </c>
      <c r="H66" s="327">
        <f>SUM(H67)</f>
        <v>1200000</v>
      </c>
      <c r="I66" s="46"/>
      <c r="J66" s="46"/>
    </row>
    <row r="67" spans="1:10" ht="15.75">
      <c r="A67" s="150"/>
      <c r="B67" s="22"/>
      <c r="C67" s="22"/>
      <c r="D67" s="22"/>
      <c r="E67" s="22" t="s">
        <v>18</v>
      </c>
      <c r="F67" s="156"/>
      <c r="G67" s="276">
        <v>1200000</v>
      </c>
      <c r="H67" s="327">
        <v>1200000</v>
      </c>
      <c r="I67" s="46"/>
      <c r="J67" s="46"/>
    </row>
    <row r="68" spans="1:10" ht="15.75">
      <c r="A68" s="150"/>
      <c r="B68" s="22"/>
      <c r="C68" s="22" t="s">
        <v>101</v>
      </c>
      <c r="D68" s="22" t="s">
        <v>236</v>
      </c>
      <c r="E68" s="22"/>
      <c r="F68" s="156"/>
      <c r="G68" s="276">
        <f>SUM(G69:G71)</f>
        <v>0</v>
      </c>
      <c r="H68" s="327">
        <f>SUM(H69:H71)</f>
        <v>5397200</v>
      </c>
      <c r="I68" s="46"/>
      <c r="J68" s="46"/>
    </row>
    <row r="69" spans="1:10" ht="15.75">
      <c r="A69" s="150"/>
      <c r="B69" s="22"/>
      <c r="C69" s="22"/>
      <c r="D69" s="22"/>
      <c r="E69" s="22" t="s">
        <v>298</v>
      </c>
      <c r="F69" s="156"/>
      <c r="G69" s="276">
        <v>0</v>
      </c>
      <c r="H69" s="327">
        <v>500000</v>
      </c>
      <c r="I69" s="46"/>
      <c r="J69" s="46"/>
    </row>
    <row r="70" spans="1:10" ht="15.75">
      <c r="A70" s="150"/>
      <c r="B70" s="22"/>
      <c r="C70" s="22"/>
      <c r="D70" s="22"/>
      <c r="E70" s="22" t="s">
        <v>299</v>
      </c>
      <c r="F70" s="156"/>
      <c r="G70" s="276">
        <v>0</v>
      </c>
      <c r="H70" s="327">
        <v>4516200</v>
      </c>
      <c r="I70" s="46"/>
      <c r="J70" s="46"/>
    </row>
    <row r="71" spans="1:10" ht="15.75">
      <c r="A71" s="150"/>
      <c r="B71" s="22"/>
      <c r="C71" s="22"/>
      <c r="D71" s="22"/>
      <c r="E71" s="22" t="s">
        <v>252</v>
      </c>
      <c r="F71" s="156"/>
      <c r="G71" s="276">
        <v>0</v>
      </c>
      <c r="H71" s="327">
        <v>381000</v>
      </c>
      <c r="I71" s="46"/>
      <c r="J71" s="46"/>
    </row>
    <row r="72" spans="1:10" ht="15.75">
      <c r="A72" s="150"/>
      <c r="B72" s="22" t="s">
        <v>259</v>
      </c>
      <c r="C72" s="22"/>
      <c r="D72" s="22" t="s">
        <v>260</v>
      </c>
      <c r="E72" s="22"/>
      <c r="F72" s="156"/>
      <c r="G72" s="276">
        <f>SUM(G73)</f>
        <v>50000</v>
      </c>
      <c r="H72" s="327">
        <f>SUM(H73)</f>
        <v>50000</v>
      </c>
      <c r="I72" s="46"/>
      <c r="J72" s="46"/>
    </row>
    <row r="73" spans="1:10" ht="15.75">
      <c r="A73" s="150"/>
      <c r="B73" s="22"/>
      <c r="C73" s="22"/>
      <c r="D73" s="22"/>
      <c r="E73" s="22" t="s">
        <v>261</v>
      </c>
      <c r="F73" s="156"/>
      <c r="G73" s="276">
        <v>50000</v>
      </c>
      <c r="H73" s="327">
        <v>50000</v>
      </c>
      <c r="I73" s="46"/>
      <c r="J73" s="46"/>
    </row>
    <row r="74" spans="1:10" ht="15.75">
      <c r="A74" s="146" t="s">
        <v>133</v>
      </c>
      <c r="B74" s="30"/>
      <c r="C74" s="30" t="s">
        <v>134</v>
      </c>
      <c r="D74" s="30"/>
      <c r="E74" s="30"/>
      <c r="F74" s="156"/>
      <c r="G74" s="278">
        <f aca="true" t="shared" si="1" ref="G74:H76">SUM(G75)</f>
        <v>1500000</v>
      </c>
      <c r="H74" s="326">
        <f t="shared" si="1"/>
        <v>1554000</v>
      </c>
      <c r="I74" s="46"/>
      <c r="J74" s="46"/>
    </row>
    <row r="75" spans="1:10" ht="15.75">
      <c r="A75" s="146"/>
      <c r="B75" s="22" t="s">
        <v>135</v>
      </c>
      <c r="C75" s="22"/>
      <c r="D75" s="22" t="s">
        <v>136</v>
      </c>
      <c r="E75" s="22"/>
      <c r="F75" s="156"/>
      <c r="G75" s="277">
        <f t="shared" si="1"/>
        <v>1500000</v>
      </c>
      <c r="H75" s="329">
        <f t="shared" si="1"/>
        <v>1554000</v>
      </c>
      <c r="I75" s="46"/>
      <c r="J75" s="46"/>
    </row>
    <row r="76" spans="1:10" ht="15.75">
      <c r="A76" s="146"/>
      <c r="B76" s="30"/>
      <c r="C76" s="22" t="s">
        <v>237</v>
      </c>
      <c r="D76" s="22" t="s">
        <v>238</v>
      </c>
      <c r="E76" s="22"/>
      <c r="F76" s="156"/>
      <c r="G76" s="276">
        <f t="shared" si="1"/>
        <v>1500000</v>
      </c>
      <c r="H76" s="327">
        <f t="shared" si="1"/>
        <v>1554000</v>
      </c>
      <c r="I76" s="46"/>
      <c r="J76" s="46"/>
    </row>
    <row r="77" spans="1:10" ht="15.75">
      <c r="A77" s="150"/>
      <c r="B77" s="22"/>
      <c r="C77" s="22"/>
      <c r="D77" s="22"/>
      <c r="E77" s="22" t="s">
        <v>239</v>
      </c>
      <c r="F77" s="156"/>
      <c r="G77" s="289">
        <v>1500000</v>
      </c>
      <c r="H77" s="327">
        <v>1554000</v>
      </c>
      <c r="I77" s="46"/>
      <c r="J77" s="46"/>
    </row>
    <row r="78" spans="1:10" ht="15.75">
      <c r="A78" s="150"/>
      <c r="B78" s="22"/>
      <c r="C78" s="22"/>
      <c r="D78" s="22"/>
      <c r="E78" s="22"/>
      <c r="F78" s="156"/>
      <c r="G78" s="289"/>
      <c r="H78" s="328"/>
      <c r="I78" s="46"/>
      <c r="J78" s="46"/>
    </row>
    <row r="79" spans="1:8" s="9" customFormat="1" ht="15.75">
      <c r="A79" s="174" t="s">
        <v>145</v>
      </c>
      <c r="B79" s="177"/>
      <c r="C79" s="177"/>
      <c r="D79" s="177"/>
      <c r="E79" s="177"/>
      <c r="F79" s="179"/>
      <c r="G79" s="290">
        <f>SUM(G80)</f>
        <v>355000</v>
      </c>
      <c r="H79" s="325">
        <f>SUM(H80)</f>
        <v>726000</v>
      </c>
    </row>
    <row r="80" spans="1:8" s="9" customFormat="1" ht="15.75">
      <c r="A80" s="146" t="s">
        <v>117</v>
      </c>
      <c r="B80" s="30"/>
      <c r="C80" s="30" t="s">
        <v>118</v>
      </c>
      <c r="D80" s="30"/>
      <c r="E80" s="30"/>
      <c r="F80" s="148"/>
      <c r="G80" s="291">
        <f>SUM(G83+G81)</f>
        <v>355000</v>
      </c>
      <c r="H80" s="326">
        <f>SUM(H83+H81)</f>
        <v>726000</v>
      </c>
    </row>
    <row r="81" spans="1:8" s="9" customFormat="1" ht="15.75">
      <c r="A81" s="146"/>
      <c r="B81" s="30"/>
      <c r="C81" s="22" t="s">
        <v>119</v>
      </c>
      <c r="D81" s="22" t="s">
        <v>120</v>
      </c>
      <c r="E81" s="22"/>
      <c r="F81" s="148"/>
      <c r="G81" s="292">
        <f>SUM(G82)</f>
        <v>350000</v>
      </c>
      <c r="H81" s="329">
        <f>SUM(H82)</f>
        <v>716000</v>
      </c>
    </row>
    <row r="82" spans="1:8" s="9" customFormat="1" ht="15.75">
      <c r="A82" s="146"/>
      <c r="B82" s="30"/>
      <c r="C82" s="30"/>
      <c r="D82" s="30"/>
      <c r="E82" s="22" t="s">
        <v>216</v>
      </c>
      <c r="F82" s="148"/>
      <c r="G82" s="292">
        <v>350000</v>
      </c>
      <c r="H82" s="327">
        <v>716000</v>
      </c>
    </row>
    <row r="83" spans="1:8" s="9" customFormat="1" ht="15.75">
      <c r="A83" s="150"/>
      <c r="B83" s="22"/>
      <c r="C83" s="22" t="s">
        <v>121</v>
      </c>
      <c r="D83" s="22" t="s">
        <v>16</v>
      </c>
      <c r="E83" s="22"/>
      <c r="F83" s="148"/>
      <c r="G83" s="289">
        <v>5000</v>
      </c>
      <c r="H83" s="327">
        <v>10000</v>
      </c>
    </row>
    <row r="84" spans="1:11" ht="15.75">
      <c r="A84" s="140"/>
      <c r="B84" s="143"/>
      <c r="C84" s="141"/>
      <c r="D84" s="141"/>
      <c r="E84" s="141"/>
      <c r="F84" s="142"/>
      <c r="G84" s="289"/>
      <c r="H84" s="327"/>
      <c r="K84" s="2"/>
    </row>
    <row r="85" spans="1:11" ht="14.25" customHeight="1">
      <c r="A85" s="174" t="s">
        <v>173</v>
      </c>
      <c r="B85" s="177"/>
      <c r="C85" s="175"/>
      <c r="D85" s="175"/>
      <c r="E85" s="175"/>
      <c r="F85" s="176"/>
      <c r="G85" s="290">
        <f>SUM(G86)</f>
        <v>2720000</v>
      </c>
      <c r="H85" s="325">
        <f>SUM(H86)</f>
        <v>2720000</v>
      </c>
      <c r="K85" s="2"/>
    </row>
    <row r="86" spans="1:10" ht="15.75">
      <c r="A86" s="146" t="s">
        <v>91</v>
      </c>
      <c r="B86" s="30"/>
      <c r="C86" s="30" t="s">
        <v>92</v>
      </c>
      <c r="D86" s="30"/>
      <c r="E86" s="30"/>
      <c r="F86" s="167"/>
      <c r="G86" s="291">
        <f>SUM(G87)</f>
        <v>2720000</v>
      </c>
      <c r="H86" s="326">
        <f>SUM(H87)</f>
        <v>2720000</v>
      </c>
      <c r="I86" s="46"/>
      <c r="J86" s="46"/>
    </row>
    <row r="87" spans="1:10" ht="15.75">
      <c r="A87" s="150"/>
      <c r="B87" s="22" t="s">
        <v>259</v>
      </c>
      <c r="C87" s="22"/>
      <c r="D87" s="22" t="s">
        <v>260</v>
      </c>
      <c r="E87" s="22"/>
      <c r="F87" s="156"/>
      <c r="G87" s="292">
        <v>2720000</v>
      </c>
      <c r="H87" s="327">
        <v>2720000</v>
      </c>
      <c r="I87" s="46"/>
      <c r="J87" s="46"/>
    </row>
    <row r="88" spans="1:10" ht="15.75">
      <c r="A88" s="150"/>
      <c r="B88" s="22"/>
      <c r="C88" s="22"/>
      <c r="D88" s="22"/>
      <c r="E88" s="22"/>
      <c r="F88" s="156"/>
      <c r="G88" s="292"/>
      <c r="H88" s="327"/>
      <c r="I88" s="46"/>
      <c r="J88" s="46"/>
    </row>
    <row r="89" spans="1:10" ht="15.75">
      <c r="A89" s="174" t="s">
        <v>146</v>
      </c>
      <c r="B89" s="218"/>
      <c r="C89" s="218"/>
      <c r="D89" s="218"/>
      <c r="E89" s="218"/>
      <c r="F89" s="179"/>
      <c r="G89" s="290">
        <f>SUM(G90+G93)</f>
        <v>0</v>
      </c>
      <c r="H89" s="325">
        <f>SUM(H90+H93)</f>
        <v>124000</v>
      </c>
      <c r="I89" s="46"/>
      <c r="J89" s="46"/>
    </row>
    <row r="90" spans="1:10" ht="15.75">
      <c r="A90" s="146" t="s">
        <v>117</v>
      </c>
      <c r="B90" s="30"/>
      <c r="C90" s="30" t="s">
        <v>118</v>
      </c>
      <c r="D90" s="30"/>
      <c r="E90" s="30"/>
      <c r="F90" s="293"/>
      <c r="G90" s="291">
        <f>SUM(G91)</f>
        <v>0</v>
      </c>
      <c r="H90" s="326">
        <f>SUM(H91)</f>
        <v>60000</v>
      </c>
      <c r="I90" s="46"/>
      <c r="J90" s="46"/>
    </row>
    <row r="91" spans="1:10" ht="15.75">
      <c r="A91" s="150"/>
      <c r="B91" s="22"/>
      <c r="C91" s="22" t="s">
        <v>232</v>
      </c>
      <c r="D91" s="22" t="s">
        <v>235</v>
      </c>
      <c r="E91" s="22"/>
      <c r="F91" s="156"/>
      <c r="G91" s="276">
        <f>SUM(G92)</f>
        <v>0</v>
      </c>
      <c r="H91" s="327">
        <f>SUM(H92)</f>
        <v>60000</v>
      </c>
      <c r="I91" s="46"/>
      <c r="J91" s="46"/>
    </row>
    <row r="92" spans="1:10" ht="15.75">
      <c r="A92" s="150"/>
      <c r="B92" s="22"/>
      <c r="C92" s="22"/>
      <c r="D92" s="22"/>
      <c r="E92" s="22" t="s">
        <v>297</v>
      </c>
      <c r="F92" s="156"/>
      <c r="G92" s="277">
        <v>0</v>
      </c>
      <c r="H92" s="327">
        <v>60000</v>
      </c>
      <c r="I92" s="46"/>
      <c r="J92" s="46"/>
    </row>
    <row r="93" spans="1:10" ht="15.75">
      <c r="A93" s="146" t="s">
        <v>127</v>
      </c>
      <c r="B93" s="30"/>
      <c r="C93" s="30" t="s">
        <v>128</v>
      </c>
      <c r="D93" s="30"/>
      <c r="E93" s="30"/>
      <c r="F93" s="167"/>
      <c r="G93" s="278">
        <f>SUM(G94)</f>
        <v>0</v>
      </c>
      <c r="H93" s="326">
        <f>SUM(H94)</f>
        <v>64000</v>
      </c>
      <c r="I93" s="46"/>
      <c r="J93" s="46"/>
    </row>
    <row r="94" spans="1:10" ht="15.75">
      <c r="A94" s="150"/>
      <c r="B94" s="22" t="s">
        <v>309</v>
      </c>
      <c r="C94" s="22"/>
      <c r="D94" s="22" t="s">
        <v>130</v>
      </c>
      <c r="E94" s="22"/>
      <c r="F94" s="156"/>
      <c r="G94" s="277">
        <f>SUM(G95)</f>
        <v>0</v>
      </c>
      <c r="H94" s="329">
        <f>SUM(H95)</f>
        <v>64000</v>
      </c>
      <c r="I94" s="46"/>
      <c r="J94" s="46"/>
    </row>
    <row r="95" spans="1:10" ht="15.75">
      <c r="A95" s="150"/>
      <c r="B95" s="22"/>
      <c r="C95" s="22"/>
      <c r="D95" s="22"/>
      <c r="E95" s="22" t="s">
        <v>310</v>
      </c>
      <c r="F95" s="156"/>
      <c r="G95" s="277">
        <v>0</v>
      </c>
      <c r="H95" s="327">
        <v>64000</v>
      </c>
      <c r="I95" s="46"/>
      <c r="J95" s="46"/>
    </row>
    <row r="96" spans="1:10" ht="15.75">
      <c r="A96" s="150"/>
      <c r="B96" s="22"/>
      <c r="C96" s="22"/>
      <c r="D96" s="22"/>
      <c r="E96" s="22"/>
      <c r="F96" s="156"/>
      <c r="G96" s="277"/>
      <c r="H96" s="328"/>
      <c r="I96" s="46"/>
      <c r="J96" s="46"/>
    </row>
    <row r="97" spans="1:11" ht="16.5" thickBot="1">
      <c r="A97" s="162" t="s">
        <v>171</v>
      </c>
      <c r="B97" s="165"/>
      <c r="C97" s="163"/>
      <c r="D97" s="163"/>
      <c r="E97" s="163"/>
      <c r="F97" s="163"/>
      <c r="G97" s="294">
        <f>SUM(G10+G27+G42+G51+G79+G21+G85+G89)</f>
        <v>52870000</v>
      </c>
      <c r="H97" s="330">
        <f>SUM(H10+H27+H42+H51+H79+H21+H85+H89)</f>
        <v>58940400</v>
      </c>
      <c r="K97" s="2"/>
    </row>
    <row r="98" spans="1:11" ht="15.75">
      <c r="A98" s="8"/>
      <c r="B98" s="4"/>
      <c r="C98" s="6"/>
      <c r="D98" s="6"/>
      <c r="E98" s="6"/>
      <c r="F98" s="6"/>
      <c r="G98" s="54"/>
      <c r="K98" s="2"/>
    </row>
    <row r="99" spans="1:11" ht="15.75">
      <c r="A99" s="8"/>
      <c r="B99" s="4"/>
      <c r="C99" s="6"/>
      <c r="D99" s="6"/>
      <c r="E99" s="6"/>
      <c r="F99" s="6"/>
      <c r="G99" s="54"/>
      <c r="K99" s="2"/>
    </row>
    <row r="100" spans="1:11" ht="15.75">
      <c r="A100" s="8"/>
      <c r="B100" s="4"/>
      <c r="C100" s="6"/>
      <c r="D100" s="6"/>
      <c r="E100" s="6"/>
      <c r="F100" s="6"/>
      <c r="G100" s="54"/>
      <c r="K100" s="2"/>
    </row>
    <row r="101" spans="1:11" ht="15.75">
      <c r="A101" s="8"/>
      <c r="B101" s="4"/>
      <c r="C101" s="6"/>
      <c r="D101" s="6"/>
      <c r="E101" s="6"/>
      <c r="F101" s="6"/>
      <c r="G101" s="54"/>
      <c r="K101" s="2"/>
    </row>
    <row r="102" spans="1:11" ht="15.75">
      <c r="A102" s="8"/>
      <c r="B102" s="4"/>
      <c r="C102" s="6"/>
      <c r="D102" s="6"/>
      <c r="E102" s="6"/>
      <c r="F102" s="6"/>
      <c r="G102" s="54"/>
      <c r="K102" s="2"/>
    </row>
    <row r="103" spans="1:11" ht="15.75">
      <c r="A103" s="8"/>
      <c r="B103" s="4"/>
      <c r="C103" s="6"/>
      <c r="D103" s="6"/>
      <c r="E103" s="6"/>
      <c r="F103" s="6"/>
      <c r="G103" s="54"/>
      <c r="K103" s="2"/>
    </row>
    <row r="104" spans="1:11" ht="15.75">
      <c r="A104" s="8"/>
      <c r="B104" s="4"/>
      <c r="C104" s="6"/>
      <c r="D104" s="6"/>
      <c r="E104" s="6"/>
      <c r="F104" s="6"/>
      <c r="G104" s="54"/>
      <c r="K104" s="2"/>
    </row>
    <row r="105" spans="1:11" ht="15.75">
      <c r="A105" s="8"/>
      <c r="B105" s="4"/>
      <c r="C105" s="6"/>
      <c r="D105" s="6"/>
      <c r="E105" s="6"/>
      <c r="F105" s="6"/>
      <c r="G105" s="54"/>
      <c r="K105" s="2"/>
    </row>
    <row r="106" spans="9:10" ht="15.75">
      <c r="I106" s="46"/>
      <c r="J106" s="46"/>
    </row>
    <row r="107" spans="9:10" ht="15.75">
      <c r="I107" s="46"/>
      <c r="J107" s="46"/>
    </row>
    <row r="108" spans="9:10" ht="15.75">
      <c r="I108" s="46"/>
      <c r="J108" s="46"/>
    </row>
    <row r="109" spans="9:10" ht="15.75">
      <c r="I109" s="46"/>
      <c r="J109" s="46"/>
    </row>
    <row r="110" spans="9:10" ht="15.75">
      <c r="I110" s="46"/>
      <c r="J110" s="46"/>
    </row>
    <row r="111" spans="1:9" s="22" customFormat="1" ht="15.75">
      <c r="A111" s="48"/>
      <c r="B111" s="48"/>
      <c r="C111" s="48"/>
      <c r="D111" s="48"/>
      <c r="E111" s="48"/>
      <c r="F111" s="48"/>
      <c r="G111" s="57"/>
      <c r="H111" s="21"/>
      <c r="I111" s="55"/>
    </row>
    <row r="112" spans="9:13" ht="15.75">
      <c r="I112" s="21"/>
      <c r="J112" s="43"/>
      <c r="K112" s="44"/>
      <c r="L112" s="22"/>
      <c r="M112" s="22"/>
    </row>
    <row r="113" spans="1:13" ht="22.5" customHeight="1">
      <c r="A113" s="9"/>
      <c r="B113" s="9"/>
      <c r="C113" s="9"/>
      <c r="D113" s="9"/>
      <c r="G113" s="9"/>
      <c r="I113" s="21"/>
      <c r="J113" s="43"/>
      <c r="K113" s="44"/>
      <c r="L113" s="22"/>
      <c r="M113" s="22"/>
    </row>
    <row r="114" spans="9:13" ht="15.75">
      <c r="I114" s="33"/>
      <c r="J114" s="33"/>
      <c r="K114" s="24"/>
      <c r="L114" s="22"/>
      <c r="M114" s="22"/>
    </row>
    <row r="115" spans="3:11" s="9" customFormat="1" ht="15.75">
      <c r="C115" s="2"/>
      <c r="D115" s="2"/>
      <c r="E115" s="2"/>
      <c r="F115" s="2"/>
      <c r="G115" s="2"/>
      <c r="K115" s="65"/>
    </row>
    <row r="116" spans="3:11" s="9" customFormat="1" ht="15.75">
      <c r="C116" s="2"/>
      <c r="D116" s="2"/>
      <c r="E116" s="2"/>
      <c r="F116" s="2"/>
      <c r="G116" s="2"/>
      <c r="K116" s="65"/>
    </row>
    <row r="117" spans="3:11" s="9" customFormat="1" ht="15.75">
      <c r="C117" s="2"/>
      <c r="D117" s="2"/>
      <c r="E117" s="2"/>
      <c r="F117" s="2"/>
      <c r="G117" s="2"/>
      <c r="K117" s="65"/>
    </row>
    <row r="118" spans="9:10" ht="15.75">
      <c r="I118" s="46"/>
      <c r="J118" s="46"/>
    </row>
    <row r="119" spans="4:10" ht="15.75" customHeight="1">
      <c r="D119" s="18"/>
      <c r="I119" s="46"/>
      <c r="J119" s="46"/>
    </row>
    <row r="120" spans="9:10" ht="15.75">
      <c r="I120" s="46"/>
      <c r="J120" s="46"/>
    </row>
    <row r="121" spans="9:10" ht="15.75">
      <c r="I121" s="46"/>
      <c r="J121" s="46"/>
    </row>
    <row r="122" spans="9:10" ht="15.75">
      <c r="I122" s="46"/>
      <c r="J122" s="46"/>
    </row>
    <row r="123" spans="9:10" ht="15.75">
      <c r="I123" s="46"/>
      <c r="J123" s="46"/>
    </row>
    <row r="124" spans="5:10" ht="15.75">
      <c r="E124" s="67"/>
      <c r="F124" s="67"/>
      <c r="I124" s="46"/>
      <c r="J124" s="46"/>
    </row>
    <row r="125" spans="9:10" ht="15.75">
      <c r="I125" s="46"/>
      <c r="J125" s="46"/>
    </row>
    <row r="126" spans="9:10" ht="15.75">
      <c r="I126" s="46"/>
      <c r="J126" s="46"/>
    </row>
    <row r="127" spans="9:10" ht="15.75">
      <c r="I127" s="46"/>
      <c r="J127" s="46"/>
    </row>
    <row r="128" spans="1:10" ht="15.75">
      <c r="A128" s="9"/>
      <c r="B128" s="9"/>
      <c r="C128" s="9"/>
      <c r="D128" s="9"/>
      <c r="E128" s="9"/>
      <c r="F128" s="9"/>
      <c r="I128" s="46"/>
      <c r="J128" s="46"/>
    </row>
    <row r="129" spans="9:10" ht="15.75">
      <c r="I129" s="46"/>
      <c r="J129" s="46"/>
    </row>
    <row r="130" spans="9:10" ht="15.75">
      <c r="I130" s="46"/>
      <c r="J130" s="46"/>
    </row>
    <row r="131" spans="9:10" ht="15.75">
      <c r="I131" s="46"/>
      <c r="J131" s="46"/>
    </row>
    <row r="132" spans="9:10" ht="15.75">
      <c r="I132" s="46"/>
      <c r="J132" s="46"/>
    </row>
    <row r="133" spans="9:10" ht="15.75">
      <c r="I133" s="46"/>
      <c r="J133" s="46"/>
    </row>
    <row r="134" spans="1:10" ht="15.75">
      <c r="A134" s="9"/>
      <c r="B134" s="9"/>
      <c r="C134" s="9"/>
      <c r="D134" s="9"/>
      <c r="E134" s="9"/>
      <c r="F134" s="9"/>
      <c r="I134" s="46"/>
      <c r="J134" s="46"/>
    </row>
    <row r="135" spans="9:10" ht="15.75">
      <c r="I135" s="46"/>
      <c r="J135" s="46"/>
    </row>
    <row r="136" spans="9:10" ht="15.75">
      <c r="I136" s="46"/>
      <c r="J136" s="46"/>
    </row>
    <row r="137" spans="9:10" ht="15.75">
      <c r="I137" s="46"/>
      <c r="J137" s="46"/>
    </row>
    <row r="138" spans="9:10" ht="15.75">
      <c r="I138" s="46"/>
      <c r="J138" s="46"/>
    </row>
    <row r="139" spans="1:10" ht="15.75">
      <c r="A139" s="9"/>
      <c r="B139" s="9"/>
      <c r="C139" s="9"/>
      <c r="D139" s="9"/>
      <c r="I139" s="46"/>
      <c r="J139" s="46"/>
    </row>
    <row r="140" spans="1:10" ht="15.75">
      <c r="A140" s="9"/>
      <c r="I140" s="46"/>
      <c r="J140" s="46"/>
    </row>
    <row r="141" spans="1:10" ht="15.75">
      <c r="A141" s="9"/>
      <c r="I141" s="46"/>
      <c r="J141" s="46"/>
    </row>
    <row r="142" spans="1:10" ht="15.75">
      <c r="A142" s="9"/>
      <c r="I142" s="46"/>
      <c r="J142" s="46"/>
    </row>
    <row r="143" spans="1:10" ht="15.75">
      <c r="A143" s="9"/>
      <c r="I143" s="46"/>
      <c r="J143" s="46"/>
    </row>
    <row r="144" spans="1:10" ht="15.75">
      <c r="A144" s="9"/>
      <c r="I144" s="46"/>
      <c r="J144" s="46"/>
    </row>
    <row r="145" spans="1:10" ht="15.75">
      <c r="A145" s="9"/>
      <c r="I145" s="46"/>
      <c r="J145" s="46"/>
    </row>
    <row r="146" spans="1:10" ht="15.75">
      <c r="A146" s="9"/>
      <c r="I146" s="46"/>
      <c r="J146" s="46"/>
    </row>
    <row r="147" spans="9:10" ht="15.75">
      <c r="I147" s="46"/>
      <c r="J147" s="46"/>
    </row>
    <row r="148" spans="9:10" ht="15.75">
      <c r="I148" s="46"/>
      <c r="J148" s="46"/>
    </row>
    <row r="149" spans="9:10" ht="15.75">
      <c r="I149" s="46"/>
      <c r="J149" s="46"/>
    </row>
    <row r="150" spans="9:10" ht="15.75">
      <c r="I150" s="46"/>
      <c r="J150" s="46"/>
    </row>
    <row r="151" spans="1:10" ht="15.75">
      <c r="A151" s="9"/>
      <c r="B151" s="9"/>
      <c r="C151" s="9"/>
      <c r="D151" s="9"/>
      <c r="E151" s="9"/>
      <c r="F151" s="9"/>
      <c r="I151" s="46"/>
      <c r="J151" s="46"/>
    </row>
    <row r="152" spans="9:10" ht="15.75">
      <c r="I152" s="46"/>
      <c r="J152" s="46"/>
    </row>
    <row r="153" spans="9:10" ht="15.75">
      <c r="I153" s="46"/>
      <c r="J153" s="46"/>
    </row>
    <row r="154" spans="9:10" ht="15.75">
      <c r="I154" s="46"/>
      <c r="J154" s="46"/>
    </row>
    <row r="155" spans="9:10" ht="15.75">
      <c r="I155" s="46"/>
      <c r="J155" s="46"/>
    </row>
    <row r="156" spans="9:10" ht="15.75">
      <c r="I156" s="46"/>
      <c r="J156" s="46"/>
    </row>
    <row r="157" spans="9:10" ht="15.75">
      <c r="I157" s="46"/>
      <c r="J157" s="46"/>
    </row>
    <row r="158" spans="9:10" ht="15.75">
      <c r="I158" s="46"/>
      <c r="J158" s="46"/>
    </row>
    <row r="159" spans="9:10" ht="15.75">
      <c r="I159" s="46"/>
      <c r="J159" s="46"/>
    </row>
    <row r="160" spans="9:10" ht="15.75">
      <c r="I160" s="46"/>
      <c r="J160" s="46"/>
    </row>
    <row r="161" spans="9:10" ht="15.75">
      <c r="I161" s="46"/>
      <c r="J161" s="46"/>
    </row>
    <row r="162" spans="9:10" ht="15.75">
      <c r="I162" s="46"/>
      <c r="J162" s="46"/>
    </row>
    <row r="163" spans="9:10" ht="15.75">
      <c r="I163" s="46"/>
      <c r="J163" s="46"/>
    </row>
    <row r="164" spans="9:10" ht="15.75">
      <c r="I164" s="46"/>
      <c r="J164" s="46"/>
    </row>
    <row r="165" spans="9:10" ht="15.75">
      <c r="I165" s="46"/>
      <c r="J165" s="46"/>
    </row>
    <row r="166" spans="1:10" ht="15.75">
      <c r="A166" s="9"/>
      <c r="B166" s="9"/>
      <c r="C166" s="9"/>
      <c r="D166" s="9"/>
      <c r="E166" s="9"/>
      <c r="F166" s="9"/>
      <c r="I166" s="46"/>
      <c r="J166" s="46"/>
    </row>
    <row r="167" spans="9:10" ht="15.75">
      <c r="I167" s="46"/>
      <c r="J167" s="46"/>
    </row>
    <row r="168" spans="9:10" ht="15.75">
      <c r="I168" s="46"/>
      <c r="J168" s="46"/>
    </row>
    <row r="169" spans="9:10" ht="15.75">
      <c r="I169" s="46"/>
      <c r="J169" s="46"/>
    </row>
    <row r="170" spans="9:10" ht="15.75">
      <c r="I170" s="46"/>
      <c r="J170" s="46"/>
    </row>
    <row r="171" spans="1:10" ht="15.75">
      <c r="A171" s="9"/>
      <c r="B171" s="9"/>
      <c r="C171" s="9"/>
      <c r="D171" s="9"/>
      <c r="E171" s="9"/>
      <c r="F171" s="9"/>
      <c r="I171" s="46"/>
      <c r="J171" s="46"/>
    </row>
    <row r="172" spans="9:10" ht="15.75">
      <c r="I172" s="46"/>
      <c r="J172" s="46"/>
    </row>
    <row r="173" spans="9:10" ht="15.75">
      <c r="I173" s="46"/>
      <c r="J173" s="46"/>
    </row>
    <row r="174" spans="9:10" ht="15.75">
      <c r="I174" s="46"/>
      <c r="J174" s="46"/>
    </row>
    <row r="175" spans="1:10" ht="15.75">
      <c r="A175" s="9"/>
      <c r="B175" s="9"/>
      <c r="C175" s="9"/>
      <c r="D175" s="9"/>
      <c r="E175" s="9"/>
      <c r="F175" s="9"/>
      <c r="I175" s="46"/>
      <c r="J175" s="46"/>
    </row>
    <row r="176" spans="9:10" ht="15.75">
      <c r="I176" s="46"/>
      <c r="J176" s="46"/>
    </row>
    <row r="177" spans="9:10" ht="15.75">
      <c r="I177" s="46"/>
      <c r="J177" s="46"/>
    </row>
    <row r="178" spans="1:10" ht="15.75">
      <c r="A178" s="9"/>
      <c r="B178" s="9"/>
      <c r="C178" s="9"/>
      <c r="D178" s="9"/>
      <c r="E178" s="9"/>
      <c r="F178" s="9"/>
      <c r="I178" s="46"/>
      <c r="J178" s="46"/>
    </row>
    <row r="179" spans="9:10" ht="15.75">
      <c r="I179" s="46"/>
      <c r="J179" s="46"/>
    </row>
    <row r="180" spans="9:10" ht="15.75">
      <c r="I180" s="46"/>
      <c r="J180" s="46"/>
    </row>
    <row r="181" spans="9:10" ht="15.75">
      <c r="I181" s="46"/>
      <c r="J181" s="46"/>
    </row>
    <row r="182" spans="9:10" ht="15.75">
      <c r="I182" s="46"/>
      <c r="J182" s="46"/>
    </row>
    <row r="183" spans="9:10" ht="15.75">
      <c r="I183" s="46"/>
      <c r="J183" s="46"/>
    </row>
    <row r="184" spans="9:10" ht="15.75">
      <c r="I184" s="46"/>
      <c r="J184" s="46"/>
    </row>
    <row r="185" spans="9:10" ht="15.75">
      <c r="I185" s="46"/>
      <c r="J185" s="46"/>
    </row>
    <row r="186" spans="9:10" ht="15.75">
      <c r="I186" s="46"/>
      <c r="J186" s="46"/>
    </row>
    <row r="187" spans="9:10" ht="15.75">
      <c r="I187" s="46"/>
      <c r="J187" s="46"/>
    </row>
    <row r="188" spans="9:10" ht="15.75">
      <c r="I188" s="46"/>
      <c r="J188" s="46"/>
    </row>
    <row r="189" spans="9:10" ht="15.75">
      <c r="I189" s="46"/>
      <c r="J189" s="46"/>
    </row>
    <row r="190" spans="9:10" ht="15.75">
      <c r="I190" s="46"/>
      <c r="J190" s="46"/>
    </row>
    <row r="191" spans="9:10" ht="15.75">
      <c r="I191" s="46"/>
      <c r="J191" s="46"/>
    </row>
    <row r="192" spans="9:10" ht="15.75">
      <c r="I192" s="46"/>
      <c r="J192" s="46"/>
    </row>
    <row r="193" spans="9:10" ht="15.75">
      <c r="I193" s="46"/>
      <c r="J193" s="46"/>
    </row>
    <row r="194" spans="9:10" ht="15.75">
      <c r="I194" s="46"/>
      <c r="J194" s="46"/>
    </row>
    <row r="195" spans="5:11" s="9" customFormat="1" ht="15.75">
      <c r="E195" s="68"/>
      <c r="F195" s="68"/>
      <c r="K195" s="65"/>
    </row>
    <row r="196" spans="5:10" ht="15.75">
      <c r="E196" s="69"/>
      <c r="F196" s="69"/>
      <c r="I196" s="47"/>
      <c r="J196" s="47"/>
    </row>
    <row r="197" spans="5:8" ht="15.75">
      <c r="E197" s="69"/>
      <c r="F197" s="69"/>
      <c r="G197" s="69"/>
      <c r="H197" s="69"/>
    </row>
    <row r="198" spans="5:6" ht="15.75">
      <c r="E198" s="69"/>
      <c r="F198" s="69"/>
    </row>
    <row r="199" spans="5:11" s="9" customFormat="1" ht="15.75">
      <c r="E199" s="68"/>
      <c r="F199" s="68"/>
      <c r="K199" s="65"/>
    </row>
    <row r="200" spans="5:6" ht="15.75">
      <c r="E200" s="69"/>
      <c r="F200" s="69"/>
    </row>
    <row r="201" spans="5:6" ht="15.75">
      <c r="E201" s="69"/>
      <c r="F201" s="69"/>
    </row>
    <row r="202" spans="5:6" ht="15.75">
      <c r="E202" s="69"/>
      <c r="F202" s="69"/>
    </row>
    <row r="203" spans="5:11" s="9" customFormat="1" ht="15.75">
      <c r="E203" s="68"/>
      <c r="F203" s="68"/>
      <c r="K203" s="64"/>
    </row>
    <row r="204" spans="5:6" ht="15.75">
      <c r="E204" s="69"/>
      <c r="F204" s="69"/>
    </row>
    <row r="205" spans="5:6" ht="15.75">
      <c r="E205" s="69"/>
      <c r="F205" s="69"/>
    </row>
    <row r="206" spans="5:6" ht="15.75">
      <c r="E206" s="69"/>
      <c r="F206" s="69"/>
    </row>
    <row r="207" spans="5:6" ht="15.75">
      <c r="E207" s="69"/>
      <c r="F207" s="69"/>
    </row>
    <row r="208" spans="5:6" ht="15.75">
      <c r="E208" s="69"/>
      <c r="F208" s="69"/>
    </row>
    <row r="209" spans="5:6" ht="15.75">
      <c r="E209" s="69"/>
      <c r="F209" s="69"/>
    </row>
    <row r="210" spans="5:6" ht="15.75">
      <c r="E210" s="69"/>
      <c r="F210" s="69"/>
    </row>
    <row r="211" spans="5:6" ht="15.75">
      <c r="E211" s="69"/>
      <c r="F211" s="69"/>
    </row>
    <row r="212" spans="5:6" ht="15.75">
      <c r="E212" s="69"/>
      <c r="F212" s="69"/>
    </row>
    <row r="213" spans="5:11" s="9" customFormat="1" ht="15.75">
      <c r="E213" s="68"/>
      <c r="F213" s="68"/>
      <c r="K213" s="64"/>
    </row>
    <row r="214" spans="5:6" ht="15.75">
      <c r="E214" s="69"/>
      <c r="F214" s="69"/>
    </row>
    <row r="215" spans="5:6" ht="15.75">
      <c r="E215" s="69"/>
      <c r="F215" s="69"/>
    </row>
    <row r="216" spans="5:6" ht="15.75">
      <c r="E216" s="69"/>
      <c r="F216" s="69"/>
    </row>
    <row r="217" spans="5:6" ht="15.75">
      <c r="E217" s="69"/>
      <c r="F217" s="69"/>
    </row>
    <row r="218" spans="5:6" ht="15.75">
      <c r="E218" s="69"/>
      <c r="F218" s="69"/>
    </row>
    <row r="219" spans="5:6" ht="15.75">
      <c r="E219" s="69"/>
      <c r="F219" s="69"/>
    </row>
    <row r="220" spans="5:6" ht="15.75">
      <c r="E220" s="69"/>
      <c r="F220" s="69"/>
    </row>
    <row r="221" spans="5:6" ht="15.75">
      <c r="E221" s="69"/>
      <c r="F221" s="69"/>
    </row>
    <row r="222" spans="5:6" ht="15.75">
      <c r="E222" s="69"/>
      <c r="F222" s="69"/>
    </row>
    <row r="223" spans="5:6" ht="15.75">
      <c r="E223" s="69"/>
      <c r="F223" s="69"/>
    </row>
    <row r="224" spans="5:11" s="9" customFormat="1" ht="15.75">
      <c r="E224" s="68"/>
      <c r="F224" s="68"/>
      <c r="K224" s="64"/>
    </row>
    <row r="225" spans="5:6" ht="15.75">
      <c r="E225" s="69"/>
      <c r="F225" s="69"/>
    </row>
    <row r="226" spans="5:6" ht="15.75">
      <c r="E226" s="69"/>
      <c r="F226" s="69"/>
    </row>
    <row r="227" spans="5:6" ht="15.75">
      <c r="E227" s="69"/>
      <c r="F227" s="69"/>
    </row>
    <row r="228" spans="5:6" ht="15.75">
      <c r="E228" s="69"/>
      <c r="F228" s="69"/>
    </row>
    <row r="229" spans="5:6" ht="15.75">
      <c r="E229" s="69"/>
      <c r="F229" s="69"/>
    </row>
    <row r="230" spans="5:6" ht="15.75">
      <c r="E230" s="69"/>
      <c r="F230" s="69"/>
    </row>
    <row r="231" spans="5:11" s="9" customFormat="1" ht="15.75">
      <c r="E231" s="68"/>
      <c r="F231" s="68"/>
      <c r="K231" s="64"/>
    </row>
    <row r="232" spans="5:6" ht="15.75">
      <c r="E232" s="69"/>
      <c r="F232" s="69"/>
    </row>
    <row r="233" spans="5:6" ht="15.75">
      <c r="E233" s="69"/>
      <c r="F233" s="69"/>
    </row>
    <row r="234" spans="5:6" ht="15.75">
      <c r="E234" s="69"/>
      <c r="F234" s="69"/>
    </row>
    <row r="235" spans="5:6" ht="15.75">
      <c r="E235" s="69"/>
      <c r="F235" s="69"/>
    </row>
    <row r="236" spans="5:6" ht="15.75">
      <c r="E236" s="69"/>
      <c r="F236" s="69"/>
    </row>
    <row r="237" spans="5:6" ht="15.75">
      <c r="E237" s="69"/>
      <c r="F237" s="69"/>
    </row>
    <row r="238" spans="5:6" ht="15.75">
      <c r="E238" s="69"/>
      <c r="F238" s="69"/>
    </row>
    <row r="239" spans="5:6" ht="15.75">
      <c r="E239" s="69"/>
      <c r="F239" s="69"/>
    </row>
    <row r="240" spans="5:6" ht="15.75">
      <c r="E240" s="69"/>
      <c r="F240" s="69"/>
    </row>
    <row r="241" spans="5:6" ht="15.75">
      <c r="E241" s="69"/>
      <c r="F241" s="69"/>
    </row>
    <row r="242" spans="5:6" ht="15.75">
      <c r="E242" s="69"/>
      <c r="F242" s="69"/>
    </row>
    <row r="243" spans="5:6" ht="15.75">
      <c r="E243" s="69"/>
      <c r="F243" s="69"/>
    </row>
    <row r="244" spans="5:6" ht="15.75">
      <c r="E244" s="69"/>
      <c r="F244" s="69"/>
    </row>
    <row r="245" spans="5:6" ht="15.75">
      <c r="E245" s="69"/>
      <c r="F245" s="69"/>
    </row>
    <row r="246" spans="5:6" ht="15.75">
      <c r="E246" s="69"/>
      <c r="F246" s="69"/>
    </row>
    <row r="247" spans="5:6" ht="15.75">
      <c r="E247" s="69"/>
      <c r="F247" s="69"/>
    </row>
    <row r="248" spans="5:6" ht="15.75">
      <c r="E248" s="69"/>
      <c r="F248" s="69"/>
    </row>
    <row r="249" spans="5:6" ht="15.75">
      <c r="E249" s="69"/>
      <c r="F249" s="69"/>
    </row>
    <row r="250" spans="5:6" ht="15.75">
      <c r="E250" s="69"/>
      <c r="F250" s="69"/>
    </row>
    <row r="251" spans="5:6" ht="15.75">
      <c r="E251" s="69"/>
      <c r="F251" s="69"/>
    </row>
    <row r="252" spans="5:6" ht="15.75">
      <c r="E252" s="69"/>
      <c r="F252" s="69"/>
    </row>
    <row r="253" spans="5:6" ht="15.75">
      <c r="E253" s="69"/>
      <c r="F253" s="69"/>
    </row>
    <row r="254" spans="5:6" ht="15.75">
      <c r="E254" s="69"/>
      <c r="F254" s="69"/>
    </row>
    <row r="255" spans="5:6" ht="15.75">
      <c r="E255" s="69"/>
      <c r="F255" s="69"/>
    </row>
    <row r="256" spans="5:6" ht="15.75">
      <c r="E256" s="69"/>
      <c r="F256" s="69"/>
    </row>
    <row r="257" spans="5:6" ht="15.75">
      <c r="E257" s="69"/>
      <c r="F257" s="69"/>
    </row>
    <row r="258" spans="5:6" ht="15.75">
      <c r="E258" s="69"/>
      <c r="F258" s="69"/>
    </row>
    <row r="259" spans="5:10" ht="15.75">
      <c r="E259" s="69"/>
      <c r="F259" s="69"/>
      <c r="I259" s="22"/>
      <c r="J259" s="22"/>
    </row>
    <row r="260" spans="5:10" ht="15.75">
      <c r="E260" s="69"/>
      <c r="F260" s="69"/>
      <c r="I260" s="22"/>
      <c r="J260" s="22"/>
    </row>
    <row r="261" spans="5:11" s="9" customFormat="1" ht="15.75">
      <c r="E261" s="68"/>
      <c r="F261" s="68"/>
      <c r="I261" s="30"/>
      <c r="J261" s="30"/>
      <c r="K261" s="64"/>
    </row>
    <row r="262" spans="5:10" ht="15.75">
      <c r="E262" s="69"/>
      <c r="F262" s="69"/>
      <c r="I262" s="22"/>
      <c r="J262" s="22"/>
    </row>
    <row r="263" spans="5:10" ht="15.75">
      <c r="E263" s="69"/>
      <c r="F263" s="69"/>
      <c r="I263" s="22"/>
      <c r="J263" s="22"/>
    </row>
    <row r="265" spans="5:11" s="9" customFormat="1" ht="15.75">
      <c r="E265" s="68"/>
      <c r="F265" s="68"/>
      <c r="K265" s="64"/>
    </row>
    <row r="266" spans="5:6" ht="15.75">
      <c r="E266" s="69"/>
      <c r="F266" s="69"/>
    </row>
    <row r="267" spans="5:6" ht="15.75">
      <c r="E267" s="69"/>
      <c r="F267" s="69"/>
    </row>
    <row r="268" spans="5:6" ht="15.75">
      <c r="E268" s="69"/>
      <c r="F268" s="69"/>
    </row>
    <row r="269" spans="5:11" s="9" customFormat="1" ht="15.75">
      <c r="E269" s="68"/>
      <c r="F269" s="68"/>
      <c r="K269" s="64"/>
    </row>
    <row r="270" spans="5:6" ht="15.75">
      <c r="E270" s="69"/>
      <c r="F270" s="69"/>
    </row>
    <row r="271" spans="5:6" ht="15.75">
      <c r="E271" s="69"/>
      <c r="F271" s="69"/>
    </row>
    <row r="272" spans="5:6" ht="15.75">
      <c r="E272" s="69"/>
      <c r="F272" s="69"/>
    </row>
    <row r="273" spans="5:6" ht="15.75">
      <c r="E273" s="69"/>
      <c r="F273" s="69"/>
    </row>
    <row r="274" spans="5:11" s="9" customFormat="1" ht="15.75">
      <c r="E274" s="68"/>
      <c r="F274" s="68"/>
      <c r="G274" s="68"/>
      <c r="K274" s="64"/>
    </row>
    <row r="275" spans="5:6" ht="15.75">
      <c r="E275" s="69"/>
      <c r="F275" s="69"/>
    </row>
    <row r="276" spans="5:6" ht="15.75">
      <c r="E276" s="69"/>
      <c r="F276" s="69"/>
    </row>
    <row r="277" spans="5:6" ht="15.75">
      <c r="E277" s="69"/>
      <c r="F277" s="69"/>
    </row>
    <row r="278" spans="5:11" s="9" customFormat="1" ht="15.75">
      <c r="E278" s="68"/>
      <c r="F278" s="68"/>
      <c r="G278" s="68"/>
      <c r="K278" s="64"/>
    </row>
    <row r="279" spans="5:6" ht="15.75">
      <c r="E279" s="69"/>
      <c r="F279" s="69"/>
    </row>
    <row r="280" spans="5:6" ht="15.75">
      <c r="E280" s="69"/>
      <c r="F280" s="69"/>
    </row>
    <row r="281" spans="5:6" ht="15.75">
      <c r="E281" s="69"/>
      <c r="F281" s="69"/>
    </row>
    <row r="282" spans="5:6" ht="15.75">
      <c r="E282" s="69"/>
      <c r="F282" s="69"/>
    </row>
    <row r="283" spans="5:11" s="9" customFormat="1" ht="15.75">
      <c r="E283" s="68"/>
      <c r="F283" s="68"/>
      <c r="K283" s="64"/>
    </row>
    <row r="284" spans="5:6" ht="15.75">
      <c r="E284" s="69"/>
      <c r="F284" s="69"/>
    </row>
    <row r="285" spans="5:6" ht="15.75">
      <c r="E285" s="69"/>
      <c r="F285" s="69"/>
    </row>
    <row r="287" spans="5:6" ht="15.75">
      <c r="E287" s="69"/>
      <c r="F287" s="69"/>
    </row>
    <row r="288" spans="5:11" s="9" customFormat="1" ht="15.75">
      <c r="E288" s="68"/>
      <c r="F288" s="68"/>
      <c r="K288" s="64"/>
    </row>
    <row r="289" spans="5:6" ht="15.75">
      <c r="E289" s="69"/>
      <c r="F289" s="69"/>
    </row>
    <row r="290" spans="5:6" ht="15.75">
      <c r="E290" s="69"/>
      <c r="F290" s="69"/>
    </row>
    <row r="291" spans="5:6" ht="15.75">
      <c r="E291" s="69"/>
      <c r="F291" s="69"/>
    </row>
    <row r="292" spans="5:11" s="9" customFormat="1" ht="15.75">
      <c r="E292" s="68"/>
      <c r="F292" s="68"/>
      <c r="K292" s="64"/>
    </row>
    <row r="293" spans="5:10" ht="15.75">
      <c r="E293" s="69"/>
      <c r="F293" s="69"/>
      <c r="I293" s="45"/>
      <c r="J293" s="45"/>
    </row>
    <row r="294" spans="5:6" ht="15.75">
      <c r="E294" s="69"/>
      <c r="F294" s="69"/>
    </row>
    <row r="297" spans="5:6" ht="23.25" customHeight="1">
      <c r="E297" s="70"/>
      <c r="F297" s="70"/>
    </row>
  </sheetData>
  <sheetProtection/>
  <mergeCells count="7">
    <mergeCell ref="A4:H4"/>
    <mergeCell ref="A5:H5"/>
    <mergeCell ref="A6:H6"/>
    <mergeCell ref="H8:H9"/>
    <mergeCell ref="G8:G9"/>
    <mergeCell ref="F1:H1"/>
    <mergeCell ref="F2:H2"/>
  </mergeCells>
  <printOptions headings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7" r:id="rId1"/>
  <rowBreaks count="1" manualBreakCount="1">
    <brk id="7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92"/>
  <sheetViews>
    <sheetView view="pageBreakPreview" zoomScale="60" zoomScalePageLayoutView="0" workbookViewId="0" topLeftCell="A1">
      <selection activeCell="E2" sqref="E2:H2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14.28125" style="2" customWidth="1"/>
    <col min="7" max="8" width="15.7109375" style="2" customWidth="1"/>
    <col min="9" max="9" width="11.57421875" style="2" bestFit="1" customWidth="1"/>
    <col min="10" max="10" width="12.00390625" style="2" customWidth="1"/>
    <col min="11" max="11" width="9.140625" style="64" customWidth="1"/>
    <col min="12" max="16384" width="9.140625" style="2" customWidth="1"/>
  </cols>
  <sheetData>
    <row r="1" spans="5:8" ht="15.75">
      <c r="E1" s="358" t="s">
        <v>321</v>
      </c>
      <c r="F1" s="358"/>
      <c r="G1" s="358"/>
      <c r="H1" s="358"/>
    </row>
    <row r="2" spans="5:11" ht="24" customHeight="1">
      <c r="E2" s="358" t="s">
        <v>335</v>
      </c>
      <c r="F2" s="358"/>
      <c r="G2" s="358"/>
      <c r="H2" s="358"/>
      <c r="I2" s="24"/>
      <c r="K2" s="2"/>
    </row>
    <row r="3" spans="5:11" ht="24" customHeight="1">
      <c r="E3" s="131"/>
      <c r="F3" s="131"/>
      <c r="G3" s="131"/>
      <c r="H3" s="131"/>
      <c r="I3" s="24"/>
      <c r="K3" s="2"/>
    </row>
    <row r="4" spans="1:11" ht="15.75">
      <c r="A4" s="359" t="s">
        <v>205</v>
      </c>
      <c r="B4" s="359"/>
      <c r="C4" s="359"/>
      <c r="D4" s="359"/>
      <c r="E4" s="359"/>
      <c r="F4" s="359"/>
      <c r="G4" s="359"/>
      <c r="H4" s="359"/>
      <c r="I4" s="24"/>
      <c r="K4" s="2"/>
    </row>
    <row r="5" spans="1:11" ht="15.75">
      <c r="A5" s="359" t="s">
        <v>273</v>
      </c>
      <c r="B5" s="359"/>
      <c r="C5" s="359"/>
      <c r="D5" s="359"/>
      <c r="E5" s="359"/>
      <c r="F5" s="359"/>
      <c r="G5" s="359"/>
      <c r="H5" s="359"/>
      <c r="I5" s="24"/>
      <c r="K5" s="2"/>
    </row>
    <row r="6" spans="5:11" ht="15.75">
      <c r="E6" s="56"/>
      <c r="F6" s="50"/>
      <c r="G6" s="50"/>
      <c r="H6" s="16"/>
      <c r="I6" s="24"/>
      <c r="K6" s="2"/>
    </row>
    <row r="7" spans="5:11" ht="16.5" thickBot="1">
      <c r="E7" s="10"/>
      <c r="F7" s="10"/>
      <c r="G7" s="10"/>
      <c r="H7" s="16"/>
      <c r="I7" s="24"/>
      <c r="K7" s="2"/>
    </row>
    <row r="8" spans="1:9" s="22" customFormat="1" ht="44.25" customHeight="1">
      <c r="A8" s="262"/>
      <c r="B8" s="263"/>
      <c r="C8" s="263"/>
      <c r="D8" s="263"/>
      <c r="E8" s="263" t="s">
        <v>174</v>
      </c>
      <c r="F8" s="264"/>
      <c r="G8" s="305" t="s">
        <v>255</v>
      </c>
      <c r="H8" s="324" t="s">
        <v>282</v>
      </c>
      <c r="I8" s="72"/>
    </row>
    <row r="9" spans="1:13" ht="22.5" customHeight="1">
      <c r="A9" s="174" t="s">
        <v>91</v>
      </c>
      <c r="B9" s="218"/>
      <c r="C9" s="218" t="s">
        <v>92</v>
      </c>
      <c r="D9" s="218"/>
      <c r="E9" s="216"/>
      <c r="F9" s="225"/>
      <c r="G9" s="295">
        <f>SUM(G10:G11)</f>
        <v>15100762</v>
      </c>
      <c r="H9" s="331">
        <f>SUM(H10:H11)</f>
        <v>20504162</v>
      </c>
      <c r="I9" s="21"/>
      <c r="J9" s="43"/>
      <c r="K9" s="44"/>
      <c r="L9" s="22"/>
      <c r="M9" s="22"/>
    </row>
    <row r="10" spans="1:13" ht="15.75">
      <c r="A10" s="150"/>
      <c r="B10" s="22" t="s">
        <v>93</v>
      </c>
      <c r="C10" s="22"/>
      <c r="D10" s="22" t="s">
        <v>94</v>
      </c>
      <c r="E10" s="22"/>
      <c r="F10" s="156"/>
      <c r="G10" s="276">
        <f>SUM('2. bevételek'!G53)</f>
        <v>12330762</v>
      </c>
      <c r="H10" s="327">
        <f>SUM('2. bevételek'!H53)</f>
        <v>17727962</v>
      </c>
      <c r="I10" s="33"/>
      <c r="J10" s="33"/>
      <c r="K10" s="24"/>
      <c r="L10" s="22"/>
      <c r="M10" s="22"/>
    </row>
    <row r="11" spans="1:13" ht="15.75">
      <c r="A11" s="150"/>
      <c r="B11" s="22" t="s">
        <v>259</v>
      </c>
      <c r="C11" s="22"/>
      <c r="D11" s="22" t="s">
        <v>260</v>
      </c>
      <c r="E11" s="22"/>
      <c r="F11" s="156"/>
      <c r="G11" s="276">
        <f>SUM('2. bevételek'!G87+'2. bevételek'!G72+'2. bevételek'!G12)</f>
        <v>2770000</v>
      </c>
      <c r="H11" s="327">
        <f>SUM('2. bevételek'!H87+'2. bevételek'!H72+'2. bevételek'!H12)</f>
        <v>2776200</v>
      </c>
      <c r="I11" s="33"/>
      <c r="J11" s="33"/>
      <c r="K11" s="24"/>
      <c r="L11" s="22"/>
      <c r="M11" s="22"/>
    </row>
    <row r="12" spans="1:13" ht="15.75">
      <c r="A12" s="174" t="s">
        <v>186</v>
      </c>
      <c r="B12" s="216"/>
      <c r="C12" s="218" t="s">
        <v>240</v>
      </c>
      <c r="D12" s="216"/>
      <c r="E12" s="216"/>
      <c r="F12" s="217"/>
      <c r="G12" s="296">
        <f>SUM(G13)</f>
        <v>0</v>
      </c>
      <c r="H12" s="332">
        <f>SUM(H13)</f>
        <v>0</v>
      </c>
      <c r="I12" s="33"/>
      <c r="J12" s="33"/>
      <c r="K12" s="24"/>
      <c r="L12" s="22"/>
      <c r="M12" s="22"/>
    </row>
    <row r="13" spans="1:13" ht="15.75">
      <c r="A13" s="146"/>
      <c r="B13" s="22" t="s">
        <v>241</v>
      </c>
      <c r="C13" s="22"/>
      <c r="D13" s="22" t="s">
        <v>242</v>
      </c>
      <c r="E13" s="22"/>
      <c r="F13" s="156"/>
      <c r="G13" s="276">
        <v>0</v>
      </c>
      <c r="H13" s="327">
        <v>0</v>
      </c>
      <c r="I13" s="33"/>
      <c r="J13" s="33"/>
      <c r="K13" s="24"/>
      <c r="L13" s="22"/>
      <c r="M13" s="22"/>
    </row>
    <row r="14" spans="1:10" ht="15.75">
      <c r="A14" s="174" t="s">
        <v>103</v>
      </c>
      <c r="B14" s="218"/>
      <c r="C14" s="218" t="s">
        <v>102</v>
      </c>
      <c r="D14" s="218"/>
      <c r="E14" s="218"/>
      <c r="F14" s="226"/>
      <c r="G14" s="296">
        <f>SUM(G15:G16)</f>
        <v>11659238</v>
      </c>
      <c r="H14" s="332">
        <f>SUM(H15:H16)</f>
        <v>11919238</v>
      </c>
      <c r="I14" s="46"/>
      <c r="J14" s="46"/>
    </row>
    <row r="15" spans="1:10" ht="15.75">
      <c r="A15" s="150"/>
      <c r="B15" s="22" t="s">
        <v>104</v>
      </c>
      <c r="C15" s="22"/>
      <c r="D15" s="22" t="s">
        <v>105</v>
      </c>
      <c r="E15" s="22"/>
      <c r="F15" s="156"/>
      <c r="G15" s="277">
        <f>SUM('2. bevételek'!G29)</f>
        <v>9999650</v>
      </c>
      <c r="H15" s="329">
        <f>SUM('2. bevételek'!H29)</f>
        <v>9999650</v>
      </c>
      <c r="I15" s="46"/>
      <c r="J15" s="46"/>
    </row>
    <row r="16" spans="1:10" ht="15.75">
      <c r="A16" s="146"/>
      <c r="B16" s="22" t="s">
        <v>106</v>
      </c>
      <c r="C16" s="22"/>
      <c r="D16" s="22" t="s">
        <v>107</v>
      </c>
      <c r="E16" s="22"/>
      <c r="F16" s="156"/>
      <c r="G16" s="277">
        <f>SUM('2. bevételek'!G32)</f>
        <v>1659588</v>
      </c>
      <c r="H16" s="329">
        <f>SUM('2. bevételek'!H32)</f>
        <v>1919588</v>
      </c>
      <c r="I16" s="46"/>
      <c r="J16" s="46"/>
    </row>
    <row r="17" spans="1:10" ht="15.75">
      <c r="A17" s="174" t="s">
        <v>117</v>
      </c>
      <c r="B17" s="218"/>
      <c r="C17" s="218" t="s">
        <v>118</v>
      </c>
      <c r="D17" s="218"/>
      <c r="E17" s="218"/>
      <c r="F17" s="226"/>
      <c r="G17" s="296">
        <f>SUM(G18:G22)</f>
        <v>2185000</v>
      </c>
      <c r="H17" s="332">
        <f>SUM(H18:H22)</f>
        <v>2616000</v>
      </c>
      <c r="I17" s="46"/>
      <c r="J17" s="46"/>
    </row>
    <row r="18" spans="1:10" ht="15.75">
      <c r="A18" s="146"/>
      <c r="B18" s="30"/>
      <c r="C18" s="22" t="s">
        <v>232</v>
      </c>
      <c r="D18" s="22" t="s">
        <v>235</v>
      </c>
      <c r="E18" s="22"/>
      <c r="F18" s="156"/>
      <c r="G18" s="277">
        <f>SUM('2. bevételek'!G44+'2. bevételek'!G91)</f>
        <v>1630000</v>
      </c>
      <c r="H18" s="329">
        <f>SUM('2. bevételek'!H44+'2. bevételek'!H91)</f>
        <v>1765000</v>
      </c>
      <c r="I18" s="46"/>
      <c r="J18" s="46"/>
    </row>
    <row r="19" spans="1:10" ht="15.75">
      <c r="A19" s="150"/>
      <c r="B19" s="22"/>
      <c r="C19" s="22" t="s">
        <v>213</v>
      </c>
      <c r="D19" s="22" t="s">
        <v>214</v>
      </c>
      <c r="E19" s="22"/>
      <c r="F19" s="156"/>
      <c r="G19" s="277">
        <f>SUM('2. bevételek'!G46)</f>
        <v>50000</v>
      </c>
      <c r="H19" s="329">
        <f>SUM('2. bevételek'!H46)</f>
        <v>50000</v>
      </c>
      <c r="I19" s="46"/>
      <c r="J19" s="46"/>
    </row>
    <row r="20" spans="1:10" ht="15.75">
      <c r="A20" s="150"/>
      <c r="B20" s="22"/>
      <c r="C20" s="22" t="s">
        <v>119</v>
      </c>
      <c r="D20" s="22" t="s">
        <v>120</v>
      </c>
      <c r="E20" s="22"/>
      <c r="F20" s="156"/>
      <c r="G20" s="276">
        <f>SUM('2. bevételek'!G81)</f>
        <v>350000</v>
      </c>
      <c r="H20" s="327">
        <f>SUM('2. bevételek'!H81)</f>
        <v>716000</v>
      </c>
      <c r="I20" s="46"/>
      <c r="J20" s="46"/>
    </row>
    <row r="21" spans="1:10" ht="15.75">
      <c r="A21" s="150"/>
      <c r="B21" s="22"/>
      <c r="C21" s="22" t="s">
        <v>121</v>
      </c>
      <c r="D21" s="22" t="s">
        <v>16</v>
      </c>
      <c r="E21" s="22"/>
      <c r="F21" s="156"/>
      <c r="G21" s="276">
        <f>SUM('2. bevételek'!G14+'2. bevételek'!G83)</f>
        <v>155000</v>
      </c>
      <c r="H21" s="327">
        <f>SUM('2. bevételek'!H14+'2. bevételek'!H83)</f>
        <v>80000</v>
      </c>
      <c r="I21" s="46"/>
      <c r="J21" s="46"/>
    </row>
    <row r="22" spans="1:10" ht="15.75">
      <c r="A22" s="150"/>
      <c r="B22" s="22"/>
      <c r="C22" s="22" t="s">
        <v>317</v>
      </c>
      <c r="D22" s="22" t="s">
        <v>318</v>
      </c>
      <c r="E22" s="22"/>
      <c r="F22" s="156"/>
      <c r="G22" s="276">
        <v>0</v>
      </c>
      <c r="H22" s="327">
        <f>SUM('2. bevételek'!H15)</f>
        <v>5000</v>
      </c>
      <c r="I22" s="46"/>
      <c r="J22" s="46"/>
    </row>
    <row r="23" spans="1:10" ht="15.75">
      <c r="A23" s="174" t="s">
        <v>123</v>
      </c>
      <c r="B23" s="218"/>
      <c r="C23" s="218" t="s">
        <v>124</v>
      </c>
      <c r="D23" s="218"/>
      <c r="E23" s="218"/>
      <c r="F23" s="226"/>
      <c r="G23" s="296">
        <f>SUM(G24:G24)</f>
        <v>14000000</v>
      </c>
      <c r="H23" s="332">
        <f>SUM(H24:H24)</f>
        <v>14000000</v>
      </c>
      <c r="I23" s="46"/>
      <c r="J23" s="46"/>
    </row>
    <row r="24" spans="1:12" ht="15.75">
      <c r="A24" s="150"/>
      <c r="B24" s="22" t="s">
        <v>125</v>
      </c>
      <c r="C24" s="22"/>
      <c r="D24" s="22" t="s">
        <v>126</v>
      </c>
      <c r="E24" s="22"/>
      <c r="F24" s="156"/>
      <c r="G24" s="276">
        <f>SUM('2. bevételek'!G17)</f>
        <v>14000000</v>
      </c>
      <c r="H24" s="327">
        <f>SUM('2. bevételek'!H17)</f>
        <v>14000000</v>
      </c>
      <c r="I24" s="46"/>
      <c r="J24" s="46"/>
      <c r="L24" s="22"/>
    </row>
    <row r="25" spans="1:10" ht="15.75">
      <c r="A25" s="174" t="s">
        <v>127</v>
      </c>
      <c r="B25" s="218"/>
      <c r="C25" s="218" t="s">
        <v>128</v>
      </c>
      <c r="D25" s="218"/>
      <c r="E25" s="218"/>
      <c r="F25" s="226"/>
      <c r="G25" s="296">
        <f>SUM(G26:G28)</f>
        <v>30000</v>
      </c>
      <c r="H25" s="332">
        <f>SUM(H26:H28)</f>
        <v>94000</v>
      </c>
      <c r="I25" s="46"/>
      <c r="J25" s="46"/>
    </row>
    <row r="26" spans="1:10" ht="15.75">
      <c r="A26" s="150"/>
      <c r="B26" s="22" t="s">
        <v>129</v>
      </c>
      <c r="C26" s="22"/>
      <c r="D26" s="22" t="s">
        <v>130</v>
      </c>
      <c r="E26" s="22"/>
      <c r="F26" s="156"/>
      <c r="G26" s="276">
        <v>0</v>
      </c>
      <c r="H26" s="327">
        <v>0</v>
      </c>
      <c r="I26" s="46"/>
      <c r="J26" s="46"/>
    </row>
    <row r="27" spans="1:10" ht="15.75">
      <c r="A27" s="150"/>
      <c r="B27" s="22" t="s">
        <v>233</v>
      </c>
      <c r="C27" s="22"/>
      <c r="D27" s="22" t="s">
        <v>234</v>
      </c>
      <c r="E27" s="22"/>
      <c r="F27" s="156"/>
      <c r="G27" s="276">
        <f>SUM('2. bevételek'!G19)</f>
        <v>30000</v>
      </c>
      <c r="H27" s="327">
        <f>SUM('2. bevételek'!H19)</f>
        <v>30000</v>
      </c>
      <c r="I27" s="46"/>
      <c r="J27" s="46"/>
    </row>
    <row r="28" spans="1:10" ht="15.75">
      <c r="A28" s="150"/>
      <c r="B28" s="22" t="s">
        <v>309</v>
      </c>
      <c r="C28" s="22"/>
      <c r="D28" s="22" t="s">
        <v>130</v>
      </c>
      <c r="E28" s="22"/>
      <c r="F28" s="156"/>
      <c r="G28" s="276">
        <f>SUM('2. bevételek'!G94+'2. bevételek'!G48)</f>
        <v>0</v>
      </c>
      <c r="H28" s="327">
        <f>SUM('2. bevételek'!H94+'2. bevételek'!H48)</f>
        <v>64000</v>
      </c>
      <c r="I28" s="46"/>
      <c r="J28" s="46"/>
    </row>
    <row r="29" spans="1:10" ht="15.75">
      <c r="A29" s="174" t="s">
        <v>131</v>
      </c>
      <c r="B29" s="218"/>
      <c r="C29" s="218" t="s">
        <v>132</v>
      </c>
      <c r="D29" s="218"/>
      <c r="E29" s="218"/>
      <c r="F29" s="226"/>
      <c r="G29" s="296">
        <f>SUM(G30)</f>
        <v>0</v>
      </c>
      <c r="H29" s="332">
        <f>SUM(H30)</f>
        <v>0</v>
      </c>
      <c r="I29" s="46"/>
      <c r="J29" s="46"/>
    </row>
    <row r="30" spans="1:10" ht="15.75">
      <c r="A30" s="150"/>
      <c r="B30" s="22" t="s">
        <v>169</v>
      </c>
      <c r="C30" s="22"/>
      <c r="D30" s="22" t="s">
        <v>170</v>
      </c>
      <c r="E30" s="22"/>
      <c r="F30" s="156"/>
      <c r="G30" s="276">
        <v>0</v>
      </c>
      <c r="H30" s="327">
        <v>0</v>
      </c>
      <c r="I30" s="46"/>
      <c r="J30" s="46"/>
    </row>
    <row r="31" spans="1:10" ht="15.75">
      <c r="A31" s="174" t="s">
        <v>133</v>
      </c>
      <c r="B31" s="218"/>
      <c r="C31" s="218" t="s">
        <v>134</v>
      </c>
      <c r="D31" s="218"/>
      <c r="E31" s="218"/>
      <c r="F31" s="226"/>
      <c r="G31" s="296">
        <f>SUM(G32)</f>
        <v>9895000</v>
      </c>
      <c r="H31" s="332">
        <f>SUM(H32)</f>
        <v>9807000</v>
      </c>
      <c r="I31" s="46"/>
      <c r="J31" s="46"/>
    </row>
    <row r="32" spans="1:10" ht="15.75">
      <c r="A32" s="150"/>
      <c r="B32" s="22" t="s">
        <v>135</v>
      </c>
      <c r="C32" s="22"/>
      <c r="D32" s="22" t="s">
        <v>136</v>
      </c>
      <c r="E32" s="22"/>
      <c r="F32" s="156"/>
      <c r="G32" s="276">
        <f>SUM('2. bevételek'!G23+'2. bevételek'!G75)</f>
        <v>9895000</v>
      </c>
      <c r="H32" s="327">
        <f>SUM('2. bevételek'!H23+'2. bevételek'!H75)</f>
        <v>9807000</v>
      </c>
      <c r="I32" s="46"/>
      <c r="J32" s="46"/>
    </row>
    <row r="33" spans="1:10" ht="15.75">
      <c r="A33" s="150"/>
      <c r="B33" s="22"/>
      <c r="C33" s="22"/>
      <c r="D33" s="22"/>
      <c r="E33" s="22"/>
      <c r="F33" s="156"/>
      <c r="G33" s="276"/>
      <c r="H33" s="333"/>
      <c r="I33" s="46"/>
      <c r="J33" s="46"/>
    </row>
    <row r="34" spans="1:10" ht="16.5" thickBot="1">
      <c r="A34" s="162" t="s">
        <v>171</v>
      </c>
      <c r="B34" s="223"/>
      <c r="C34" s="223"/>
      <c r="D34" s="223"/>
      <c r="E34" s="223"/>
      <c r="F34" s="227"/>
      <c r="G34" s="288">
        <f>SUM(G9+G14+G17+G23+G25+G29+G31+G12)</f>
        <v>52870000</v>
      </c>
      <c r="H34" s="334">
        <f>SUM(H9+H14+H17+H23+H25+H29+H31+H12)</f>
        <v>58940400</v>
      </c>
      <c r="I34" s="46"/>
      <c r="J34" s="46"/>
    </row>
    <row r="35" spans="1:10" ht="15.75">
      <c r="A35" s="8"/>
      <c r="G35" s="63"/>
      <c r="I35" s="46"/>
      <c r="J35" s="46"/>
    </row>
    <row r="36" spans="9:10" ht="15.75">
      <c r="I36" s="46"/>
      <c r="J36" s="46"/>
    </row>
    <row r="37" spans="1:11" ht="15.75">
      <c r="A37" s="8"/>
      <c r="B37" s="6"/>
      <c r="C37" s="6"/>
      <c r="D37" s="6"/>
      <c r="E37" s="7"/>
      <c r="F37" s="7"/>
      <c r="G37" s="40"/>
      <c r="K37" s="2"/>
    </row>
    <row r="38" spans="1:10" ht="15.75">
      <c r="A38" s="9"/>
      <c r="B38" s="9"/>
      <c r="C38" s="9"/>
      <c r="D38" s="9"/>
      <c r="E38" s="9"/>
      <c r="F38" s="9"/>
      <c r="G38" s="63"/>
      <c r="I38" s="46"/>
      <c r="J38" s="46"/>
    </row>
    <row r="39" spans="9:10" ht="15.75">
      <c r="I39" s="46"/>
      <c r="J39" s="46"/>
    </row>
    <row r="40" spans="9:10" ht="15.75">
      <c r="I40" s="46"/>
      <c r="J40" s="46"/>
    </row>
    <row r="41" spans="9:10" ht="15.75">
      <c r="I41" s="46"/>
      <c r="J41" s="46"/>
    </row>
    <row r="42" spans="1:10" ht="15.75">
      <c r="A42" s="9"/>
      <c r="B42" s="9"/>
      <c r="C42" s="9"/>
      <c r="D42" s="9"/>
      <c r="E42" s="9"/>
      <c r="F42" s="9"/>
      <c r="G42" s="63"/>
      <c r="I42" s="46"/>
      <c r="J42" s="46"/>
    </row>
    <row r="43" spans="9:10" ht="15.75">
      <c r="I43" s="46"/>
      <c r="J43" s="46"/>
    </row>
    <row r="44" spans="9:10" ht="15.75">
      <c r="I44" s="46"/>
      <c r="J44" s="46"/>
    </row>
    <row r="45" spans="9:10" ht="15.75">
      <c r="I45" s="46"/>
      <c r="J45" s="46"/>
    </row>
    <row r="46" spans="1:10" ht="15.75">
      <c r="A46" s="8"/>
      <c r="G46" s="63"/>
      <c r="I46" s="46"/>
      <c r="J46" s="46"/>
    </row>
    <row r="47" spans="1:13" ht="22.5" customHeight="1">
      <c r="A47" s="9"/>
      <c r="B47" s="9"/>
      <c r="C47" s="9"/>
      <c r="D47" s="9"/>
      <c r="G47" s="63"/>
      <c r="I47" s="21"/>
      <c r="J47" s="43"/>
      <c r="K47" s="44"/>
      <c r="L47" s="22"/>
      <c r="M47" s="22"/>
    </row>
    <row r="48" spans="9:13" ht="15.75">
      <c r="I48" s="33"/>
      <c r="J48" s="33"/>
      <c r="K48" s="24"/>
      <c r="L48" s="22"/>
      <c r="M48" s="22"/>
    </row>
    <row r="49" spans="3:11" s="9" customFormat="1" ht="15.75">
      <c r="C49" s="2"/>
      <c r="D49" s="2"/>
      <c r="E49" s="2"/>
      <c r="F49" s="2"/>
      <c r="G49" s="2"/>
      <c r="K49" s="65"/>
    </row>
    <row r="50" spans="3:11" s="9" customFormat="1" ht="15.75">
      <c r="C50" s="2"/>
      <c r="D50" s="2"/>
      <c r="E50" s="2"/>
      <c r="F50" s="2"/>
      <c r="G50" s="46"/>
      <c r="K50" s="65"/>
    </row>
    <row r="51" spans="3:11" s="9" customFormat="1" ht="15.75">
      <c r="C51" s="2"/>
      <c r="D51" s="2"/>
      <c r="E51" s="66"/>
      <c r="F51" s="2"/>
      <c r="G51" s="2"/>
      <c r="K51" s="65"/>
    </row>
    <row r="52" spans="3:11" s="9" customFormat="1" ht="15.75">
      <c r="C52" s="2"/>
      <c r="D52" s="2"/>
      <c r="E52" s="66"/>
      <c r="F52" s="2"/>
      <c r="G52" s="2"/>
      <c r="K52" s="65"/>
    </row>
    <row r="53" spans="3:11" s="9" customFormat="1" ht="15.75">
      <c r="C53" s="2"/>
      <c r="D53" s="2"/>
      <c r="E53" s="66"/>
      <c r="F53" s="2"/>
      <c r="G53" s="2"/>
      <c r="K53" s="65"/>
    </row>
    <row r="54" spans="3:11" s="9" customFormat="1" ht="15.75">
      <c r="C54" s="2"/>
      <c r="D54" s="2"/>
      <c r="E54" s="66"/>
      <c r="F54" s="2"/>
      <c r="G54" s="2"/>
      <c r="K54" s="65"/>
    </row>
    <row r="55" spans="3:11" s="9" customFormat="1" ht="15.75">
      <c r="C55" s="2"/>
      <c r="D55" s="2"/>
      <c r="E55" s="66"/>
      <c r="F55" s="2"/>
      <c r="G55" s="2"/>
      <c r="K55" s="65"/>
    </row>
    <row r="56" spans="3:11" s="9" customFormat="1" ht="15.75">
      <c r="C56" s="2"/>
      <c r="D56" s="2"/>
      <c r="E56" s="2"/>
      <c r="F56" s="2"/>
      <c r="G56" s="2"/>
      <c r="K56" s="65"/>
    </row>
    <row r="57" spans="9:10" ht="15.75">
      <c r="I57" s="46"/>
      <c r="J57" s="46"/>
    </row>
    <row r="58" spans="4:10" ht="15.75" customHeight="1">
      <c r="D58" s="18"/>
      <c r="I58" s="46"/>
      <c r="J58" s="46"/>
    </row>
    <row r="59" spans="4:10" ht="15.75" customHeight="1">
      <c r="D59" s="18"/>
      <c r="I59" s="46"/>
      <c r="J59" s="46"/>
    </row>
    <row r="60" spans="4:10" ht="15.75" customHeight="1">
      <c r="D60" s="18"/>
      <c r="I60" s="46"/>
      <c r="J60" s="46"/>
    </row>
    <row r="61" spans="9:10" ht="15.75">
      <c r="I61" s="46"/>
      <c r="J61" s="46"/>
    </row>
    <row r="62" spans="9:10" ht="15.75">
      <c r="I62" s="46"/>
      <c r="J62" s="46"/>
    </row>
    <row r="63" spans="9:10" ht="15.75">
      <c r="I63" s="46"/>
      <c r="J63" s="46"/>
    </row>
    <row r="64" spans="9:10" ht="15.75">
      <c r="I64" s="46"/>
      <c r="J64" s="46"/>
    </row>
    <row r="65" spans="9:10" ht="15.75">
      <c r="I65" s="46"/>
      <c r="J65" s="46"/>
    </row>
    <row r="66" spans="9:10" ht="15.75">
      <c r="I66" s="46"/>
      <c r="J66" s="46"/>
    </row>
    <row r="67" spans="9:10" ht="15.75">
      <c r="I67" s="46"/>
      <c r="J67" s="46"/>
    </row>
    <row r="68" spans="6:10" ht="15.75">
      <c r="F68" s="67"/>
      <c r="I68" s="46"/>
      <c r="J68" s="46"/>
    </row>
    <row r="69" spans="9:10" ht="15.75">
      <c r="I69" s="46"/>
      <c r="J69" s="46"/>
    </row>
    <row r="70" spans="9:10" ht="15.75">
      <c r="I70" s="46"/>
      <c r="J70" s="46"/>
    </row>
    <row r="71" spans="9:10" ht="15.75">
      <c r="I71" s="46"/>
      <c r="J71" s="46"/>
    </row>
    <row r="72" spans="1:7" s="9" customFormat="1" ht="15.75">
      <c r="A72" s="8"/>
      <c r="B72" s="4"/>
      <c r="C72" s="4"/>
      <c r="D72" s="4"/>
      <c r="E72" s="4"/>
      <c r="F72" s="4"/>
      <c r="G72" s="54"/>
    </row>
    <row r="73" spans="1:10" ht="15.75">
      <c r="A73" s="9"/>
      <c r="B73" s="9"/>
      <c r="C73" s="9"/>
      <c r="D73" s="9"/>
      <c r="E73" s="9"/>
      <c r="F73" s="9"/>
      <c r="G73" s="63"/>
      <c r="I73" s="46"/>
      <c r="J73" s="46"/>
    </row>
    <row r="74" spans="9:10" ht="15.75">
      <c r="I74" s="46"/>
      <c r="J74" s="46"/>
    </row>
    <row r="75" spans="9:10" ht="15.75">
      <c r="I75" s="46"/>
      <c r="J75" s="46"/>
    </row>
    <row r="76" spans="9:10" ht="15.75">
      <c r="I76" s="46"/>
      <c r="J76" s="46"/>
    </row>
    <row r="77" spans="9:10" ht="15.75">
      <c r="I77" s="46"/>
      <c r="J77" s="46"/>
    </row>
    <row r="78" spans="1:11" ht="15.75">
      <c r="A78" s="8"/>
      <c r="B78" s="4"/>
      <c r="C78" s="6"/>
      <c r="D78" s="6"/>
      <c r="E78" s="6"/>
      <c r="F78" s="6"/>
      <c r="G78" s="54"/>
      <c r="K78" s="2"/>
    </row>
    <row r="79" spans="1:10" ht="15.75">
      <c r="A79" s="9"/>
      <c r="B79" s="9"/>
      <c r="C79" s="9"/>
      <c r="D79" s="9"/>
      <c r="E79" s="9"/>
      <c r="F79" s="9"/>
      <c r="G79" s="63"/>
      <c r="I79" s="46"/>
      <c r="J79" s="46"/>
    </row>
    <row r="80" spans="9:10" ht="15.75">
      <c r="I80" s="46"/>
      <c r="J80" s="46"/>
    </row>
    <row r="81" spans="9:10" ht="15.75">
      <c r="I81" s="46"/>
      <c r="J81" s="46"/>
    </row>
    <row r="82" spans="9:10" ht="15.75">
      <c r="I82" s="46"/>
      <c r="J82" s="46"/>
    </row>
    <row r="83" spans="1:11" ht="14.25" customHeight="1">
      <c r="A83" s="8"/>
      <c r="B83" s="4"/>
      <c r="C83" s="6"/>
      <c r="D83" s="6"/>
      <c r="E83" s="6"/>
      <c r="F83" s="6"/>
      <c r="G83" s="54"/>
      <c r="K83" s="2"/>
    </row>
    <row r="84" spans="1:10" ht="15.75">
      <c r="A84" s="9"/>
      <c r="B84" s="9"/>
      <c r="C84" s="9"/>
      <c r="D84" s="9"/>
      <c r="E84" s="9"/>
      <c r="F84" s="9"/>
      <c r="G84" s="63"/>
      <c r="I84" s="46"/>
      <c r="J84" s="46"/>
    </row>
    <row r="85" spans="9:10" ht="15.75">
      <c r="I85" s="46"/>
      <c r="J85" s="46"/>
    </row>
    <row r="86" spans="9:10" ht="15.75">
      <c r="I86" s="46"/>
      <c r="J86" s="46"/>
    </row>
    <row r="87" spans="9:10" ht="15.75">
      <c r="I87" s="46"/>
      <c r="J87" s="46"/>
    </row>
    <row r="88" spans="9:10" ht="15.75">
      <c r="I88" s="46"/>
      <c r="J88" s="46"/>
    </row>
    <row r="89" spans="9:10" ht="15.75">
      <c r="I89" s="46"/>
      <c r="J89" s="46"/>
    </row>
    <row r="90" spans="1:11" ht="15.75">
      <c r="A90" s="8"/>
      <c r="B90" s="4"/>
      <c r="C90" s="6"/>
      <c r="D90" s="6"/>
      <c r="E90" s="6"/>
      <c r="F90" s="6"/>
      <c r="G90" s="54"/>
      <c r="K90" s="2"/>
    </row>
    <row r="91" spans="1:11" ht="15.75">
      <c r="A91" s="8"/>
      <c r="B91" s="4"/>
      <c r="C91" s="6"/>
      <c r="D91" s="6"/>
      <c r="E91" s="6"/>
      <c r="F91" s="6"/>
      <c r="G91" s="54"/>
      <c r="K91" s="2"/>
    </row>
    <row r="92" spans="1:11" ht="15.75">
      <c r="A92" s="8"/>
      <c r="B92" s="4"/>
      <c r="C92" s="6"/>
      <c r="D92" s="6"/>
      <c r="E92" s="6"/>
      <c r="F92" s="6"/>
      <c r="G92" s="54"/>
      <c r="K92" s="2"/>
    </row>
    <row r="93" spans="1:11" ht="15.75">
      <c r="A93" s="8"/>
      <c r="B93" s="4"/>
      <c r="C93" s="6"/>
      <c r="D93" s="6"/>
      <c r="E93" s="6"/>
      <c r="F93" s="6"/>
      <c r="G93" s="54"/>
      <c r="K93" s="2"/>
    </row>
    <row r="94" spans="1:11" ht="15.75">
      <c r="A94" s="8"/>
      <c r="B94" s="4"/>
      <c r="C94" s="6"/>
      <c r="D94" s="6"/>
      <c r="E94" s="6"/>
      <c r="F94" s="6"/>
      <c r="G94" s="54"/>
      <c r="K94" s="2"/>
    </row>
    <row r="95" spans="1:11" ht="15.75">
      <c r="A95" s="8"/>
      <c r="B95" s="4"/>
      <c r="C95" s="6"/>
      <c r="D95" s="6"/>
      <c r="E95" s="6"/>
      <c r="F95" s="6"/>
      <c r="G95" s="54"/>
      <c r="K95" s="2"/>
    </row>
    <row r="96" spans="1:11" ht="15.75">
      <c r="A96" s="8"/>
      <c r="B96" s="4"/>
      <c r="C96" s="6"/>
      <c r="D96" s="6"/>
      <c r="E96" s="6"/>
      <c r="F96" s="6"/>
      <c r="G96" s="54"/>
      <c r="K96" s="2"/>
    </row>
    <row r="97" spans="1:11" ht="15.75">
      <c r="A97" s="8"/>
      <c r="B97" s="4"/>
      <c r="C97" s="6"/>
      <c r="D97" s="6"/>
      <c r="E97" s="6"/>
      <c r="F97" s="6"/>
      <c r="G97" s="54"/>
      <c r="K97" s="2"/>
    </row>
    <row r="98" spans="1:11" ht="15.75">
      <c r="A98" s="8"/>
      <c r="B98" s="4"/>
      <c r="C98" s="6"/>
      <c r="D98" s="6"/>
      <c r="E98" s="6"/>
      <c r="F98" s="6"/>
      <c r="G98" s="54"/>
      <c r="K98" s="2"/>
    </row>
    <row r="99" spans="1:11" ht="15.75">
      <c r="A99" s="8"/>
      <c r="B99" s="4"/>
      <c r="C99" s="6"/>
      <c r="D99" s="6"/>
      <c r="E99" s="6"/>
      <c r="F99" s="6"/>
      <c r="G99" s="54"/>
      <c r="K99" s="2"/>
    </row>
    <row r="100" spans="1:11" ht="15.75">
      <c r="A100" s="8"/>
      <c r="B100" s="4"/>
      <c r="C100" s="6"/>
      <c r="D100" s="6"/>
      <c r="E100" s="6"/>
      <c r="F100" s="6"/>
      <c r="G100" s="54"/>
      <c r="K100" s="2"/>
    </row>
    <row r="101" spans="9:10" ht="15.75">
      <c r="I101" s="46"/>
      <c r="J101" s="46"/>
    </row>
    <row r="102" spans="9:10" ht="15.75">
      <c r="I102" s="46"/>
      <c r="J102" s="46"/>
    </row>
    <row r="103" spans="9:10" ht="15.75">
      <c r="I103" s="46"/>
      <c r="J103" s="46"/>
    </row>
    <row r="104" spans="9:10" ht="15.75">
      <c r="I104" s="46"/>
      <c r="J104" s="46"/>
    </row>
    <row r="105" spans="9:10" ht="15.75">
      <c r="I105" s="46"/>
      <c r="J105" s="46"/>
    </row>
    <row r="106" spans="1:9" s="22" customFormat="1" ht="15.75">
      <c r="A106" s="48"/>
      <c r="B106" s="48"/>
      <c r="C106" s="48"/>
      <c r="D106" s="48"/>
      <c r="E106" s="48"/>
      <c r="F106" s="48"/>
      <c r="G106" s="57"/>
      <c r="H106" s="21"/>
      <c r="I106" s="55"/>
    </row>
    <row r="107" spans="9:13" ht="15.75">
      <c r="I107" s="21"/>
      <c r="J107" s="43"/>
      <c r="K107" s="44"/>
      <c r="L107" s="22"/>
      <c r="M107" s="22"/>
    </row>
    <row r="108" spans="1:13" ht="22.5" customHeight="1">
      <c r="A108" s="9"/>
      <c r="B108" s="9"/>
      <c r="C108" s="9"/>
      <c r="D108" s="9"/>
      <c r="G108" s="9"/>
      <c r="I108" s="21"/>
      <c r="J108" s="43"/>
      <c r="K108" s="44"/>
      <c r="L108" s="22"/>
      <c r="M108" s="22"/>
    </row>
    <row r="109" spans="9:13" ht="15.75">
      <c r="I109" s="33"/>
      <c r="J109" s="33"/>
      <c r="K109" s="24"/>
      <c r="L109" s="22"/>
      <c r="M109" s="22"/>
    </row>
    <row r="110" spans="3:11" s="9" customFormat="1" ht="15.75">
      <c r="C110" s="2"/>
      <c r="D110" s="2"/>
      <c r="E110" s="2"/>
      <c r="F110" s="2"/>
      <c r="G110" s="2"/>
      <c r="K110" s="65"/>
    </row>
    <row r="111" spans="3:11" s="9" customFormat="1" ht="15.75">
      <c r="C111" s="2"/>
      <c r="D111" s="2"/>
      <c r="E111" s="2"/>
      <c r="F111" s="2"/>
      <c r="G111" s="2"/>
      <c r="K111" s="65"/>
    </row>
    <row r="112" spans="3:11" s="9" customFormat="1" ht="15.75">
      <c r="C112" s="2"/>
      <c r="D112" s="2"/>
      <c r="E112" s="2"/>
      <c r="F112" s="2"/>
      <c r="G112" s="2"/>
      <c r="K112" s="65"/>
    </row>
    <row r="113" spans="9:10" ht="15.75">
      <c r="I113" s="46"/>
      <c r="J113" s="46"/>
    </row>
    <row r="114" spans="4:10" ht="15.75" customHeight="1">
      <c r="D114" s="18"/>
      <c r="I114" s="46"/>
      <c r="J114" s="46"/>
    </row>
    <row r="115" spans="9:10" ht="15.75">
      <c r="I115" s="46"/>
      <c r="J115" s="46"/>
    </row>
    <row r="116" spans="9:10" ht="15.75">
      <c r="I116" s="46"/>
      <c r="J116" s="46"/>
    </row>
    <row r="117" spans="9:10" ht="15.75">
      <c r="I117" s="46"/>
      <c r="J117" s="46"/>
    </row>
    <row r="118" spans="9:10" ht="15.75">
      <c r="I118" s="46"/>
      <c r="J118" s="46"/>
    </row>
    <row r="119" spans="5:10" ht="15.75">
      <c r="E119" s="67"/>
      <c r="F119" s="67"/>
      <c r="I119" s="46"/>
      <c r="J119" s="46"/>
    </row>
    <row r="120" spans="9:10" ht="15.75">
      <c r="I120" s="46"/>
      <c r="J120" s="46"/>
    </row>
    <row r="121" spans="9:10" ht="15.75">
      <c r="I121" s="46"/>
      <c r="J121" s="46"/>
    </row>
    <row r="122" spans="9:10" ht="15.75">
      <c r="I122" s="46"/>
      <c r="J122" s="46"/>
    </row>
    <row r="123" spans="1:10" ht="15.75">
      <c r="A123" s="9"/>
      <c r="B123" s="9"/>
      <c r="C123" s="9"/>
      <c r="D123" s="9"/>
      <c r="E123" s="9"/>
      <c r="F123" s="9"/>
      <c r="I123" s="46"/>
      <c r="J123" s="46"/>
    </row>
    <row r="124" spans="9:10" ht="15.75">
      <c r="I124" s="46"/>
      <c r="J124" s="46"/>
    </row>
    <row r="125" spans="9:10" ht="15.75">
      <c r="I125" s="46"/>
      <c r="J125" s="46"/>
    </row>
    <row r="126" spans="9:10" ht="15.75">
      <c r="I126" s="46"/>
      <c r="J126" s="46"/>
    </row>
    <row r="127" spans="9:10" ht="15.75">
      <c r="I127" s="46"/>
      <c r="J127" s="46"/>
    </row>
    <row r="128" spans="9:10" ht="15.75">
      <c r="I128" s="46"/>
      <c r="J128" s="46"/>
    </row>
    <row r="129" spans="1:10" ht="15.75">
      <c r="A129" s="9"/>
      <c r="B129" s="9"/>
      <c r="C129" s="9"/>
      <c r="D129" s="9"/>
      <c r="E129" s="9"/>
      <c r="F129" s="9"/>
      <c r="I129" s="46"/>
      <c r="J129" s="46"/>
    </row>
    <row r="130" spans="9:10" ht="15.75">
      <c r="I130" s="46"/>
      <c r="J130" s="46"/>
    </row>
    <row r="131" spans="9:10" ht="15.75">
      <c r="I131" s="46"/>
      <c r="J131" s="46"/>
    </row>
    <row r="132" spans="9:10" ht="15.75">
      <c r="I132" s="46"/>
      <c r="J132" s="46"/>
    </row>
    <row r="133" spans="9:10" ht="15.75">
      <c r="I133" s="46"/>
      <c r="J133" s="46"/>
    </row>
    <row r="134" spans="1:10" ht="15.75">
      <c r="A134" s="9"/>
      <c r="B134" s="9"/>
      <c r="C134" s="9"/>
      <c r="D134" s="9"/>
      <c r="I134" s="46"/>
      <c r="J134" s="46"/>
    </row>
    <row r="135" spans="1:10" ht="15.75">
      <c r="A135" s="9"/>
      <c r="I135" s="46"/>
      <c r="J135" s="46"/>
    </row>
    <row r="136" spans="1:10" ht="15.75">
      <c r="A136" s="9"/>
      <c r="I136" s="46"/>
      <c r="J136" s="46"/>
    </row>
    <row r="137" spans="1:10" ht="15.75">
      <c r="A137" s="9"/>
      <c r="I137" s="46"/>
      <c r="J137" s="46"/>
    </row>
    <row r="138" spans="1:10" ht="15.75">
      <c r="A138" s="9"/>
      <c r="I138" s="46"/>
      <c r="J138" s="46"/>
    </row>
    <row r="139" spans="1:10" ht="15.75">
      <c r="A139" s="9"/>
      <c r="I139" s="46"/>
      <c r="J139" s="46"/>
    </row>
    <row r="140" spans="1:10" ht="15.75">
      <c r="A140" s="9"/>
      <c r="I140" s="46"/>
      <c r="J140" s="46"/>
    </row>
    <row r="141" spans="1:10" ht="15.75">
      <c r="A141" s="9"/>
      <c r="I141" s="46"/>
      <c r="J141" s="46"/>
    </row>
    <row r="142" spans="9:10" ht="15.75">
      <c r="I142" s="46"/>
      <c r="J142" s="46"/>
    </row>
    <row r="143" spans="9:10" ht="15.75">
      <c r="I143" s="46"/>
      <c r="J143" s="46"/>
    </row>
    <row r="144" spans="9:10" ht="15.75">
      <c r="I144" s="46"/>
      <c r="J144" s="46"/>
    </row>
    <row r="145" spans="9:10" ht="15.75">
      <c r="I145" s="46"/>
      <c r="J145" s="46"/>
    </row>
    <row r="146" spans="1:10" ht="15.75">
      <c r="A146" s="9"/>
      <c r="B146" s="9"/>
      <c r="C146" s="9"/>
      <c r="D146" s="9"/>
      <c r="E146" s="9"/>
      <c r="F146" s="9"/>
      <c r="I146" s="46"/>
      <c r="J146" s="46"/>
    </row>
    <row r="147" spans="9:10" ht="15.75">
      <c r="I147" s="46"/>
      <c r="J147" s="46"/>
    </row>
    <row r="148" spans="9:10" ht="15.75">
      <c r="I148" s="46"/>
      <c r="J148" s="46"/>
    </row>
    <row r="149" spans="9:10" ht="15.75">
      <c r="I149" s="46"/>
      <c r="J149" s="46"/>
    </row>
    <row r="150" spans="9:10" ht="15.75">
      <c r="I150" s="46"/>
      <c r="J150" s="46"/>
    </row>
    <row r="151" spans="9:10" ht="15.75">
      <c r="I151" s="46"/>
      <c r="J151" s="46"/>
    </row>
    <row r="152" spans="9:10" ht="15.75">
      <c r="I152" s="46"/>
      <c r="J152" s="46"/>
    </row>
    <row r="153" spans="9:10" ht="15.75">
      <c r="I153" s="46"/>
      <c r="J153" s="46"/>
    </row>
    <row r="154" spans="9:10" ht="15.75">
      <c r="I154" s="46"/>
      <c r="J154" s="46"/>
    </row>
    <row r="155" spans="9:10" ht="15.75">
      <c r="I155" s="46"/>
      <c r="J155" s="46"/>
    </row>
    <row r="156" spans="9:10" ht="15.75">
      <c r="I156" s="46"/>
      <c r="J156" s="46"/>
    </row>
    <row r="157" spans="9:10" ht="15.75">
      <c r="I157" s="46"/>
      <c r="J157" s="46"/>
    </row>
    <row r="158" spans="9:10" ht="15.75">
      <c r="I158" s="46"/>
      <c r="J158" s="46"/>
    </row>
    <row r="159" spans="9:10" ht="15.75">
      <c r="I159" s="46"/>
      <c r="J159" s="46"/>
    </row>
    <row r="160" spans="9:10" ht="15.75">
      <c r="I160" s="46"/>
      <c r="J160" s="46"/>
    </row>
    <row r="161" spans="1:10" ht="15.75">
      <c r="A161" s="9"/>
      <c r="B161" s="9"/>
      <c r="C161" s="9"/>
      <c r="D161" s="9"/>
      <c r="E161" s="9"/>
      <c r="F161" s="9"/>
      <c r="I161" s="46"/>
      <c r="J161" s="46"/>
    </row>
    <row r="162" spans="9:10" ht="15.75">
      <c r="I162" s="46"/>
      <c r="J162" s="46"/>
    </row>
    <row r="163" spans="9:10" ht="15.75">
      <c r="I163" s="46"/>
      <c r="J163" s="46"/>
    </row>
    <row r="164" spans="9:10" ht="15.75">
      <c r="I164" s="46"/>
      <c r="J164" s="46"/>
    </row>
    <row r="165" spans="9:10" ht="15.75">
      <c r="I165" s="46"/>
      <c r="J165" s="46"/>
    </row>
    <row r="166" spans="1:10" ht="15.75">
      <c r="A166" s="9"/>
      <c r="B166" s="9"/>
      <c r="C166" s="9"/>
      <c r="D166" s="9"/>
      <c r="E166" s="9"/>
      <c r="F166" s="9"/>
      <c r="I166" s="46"/>
      <c r="J166" s="46"/>
    </row>
    <row r="167" spans="9:10" ht="15.75">
      <c r="I167" s="46"/>
      <c r="J167" s="46"/>
    </row>
    <row r="168" spans="9:10" ht="15.75">
      <c r="I168" s="46"/>
      <c r="J168" s="46"/>
    </row>
    <row r="169" spans="9:10" ht="15.75">
      <c r="I169" s="46"/>
      <c r="J169" s="46"/>
    </row>
    <row r="170" spans="1:10" ht="15.75">
      <c r="A170" s="9"/>
      <c r="B170" s="9"/>
      <c r="C170" s="9"/>
      <c r="D170" s="9"/>
      <c r="E170" s="9"/>
      <c r="F170" s="9"/>
      <c r="I170" s="46"/>
      <c r="J170" s="46"/>
    </row>
    <row r="171" spans="9:10" ht="15.75">
      <c r="I171" s="46"/>
      <c r="J171" s="46"/>
    </row>
    <row r="172" spans="9:10" ht="15.75">
      <c r="I172" s="46"/>
      <c r="J172" s="46"/>
    </row>
    <row r="173" spans="1:10" ht="15.75">
      <c r="A173" s="9"/>
      <c r="B173" s="9"/>
      <c r="C173" s="9"/>
      <c r="D173" s="9"/>
      <c r="E173" s="9"/>
      <c r="F173" s="9"/>
      <c r="I173" s="46"/>
      <c r="J173" s="46"/>
    </row>
    <row r="174" spans="9:10" ht="15.75">
      <c r="I174" s="46"/>
      <c r="J174" s="46"/>
    </row>
    <row r="175" spans="9:10" ht="15.75">
      <c r="I175" s="46"/>
      <c r="J175" s="46"/>
    </row>
    <row r="176" spans="9:10" ht="15.75">
      <c r="I176" s="46"/>
      <c r="J176" s="46"/>
    </row>
    <row r="177" spans="9:10" ht="15.75">
      <c r="I177" s="46"/>
      <c r="J177" s="46"/>
    </row>
    <row r="178" spans="9:10" ht="15.75">
      <c r="I178" s="46"/>
      <c r="J178" s="46"/>
    </row>
    <row r="179" spans="9:10" ht="15.75">
      <c r="I179" s="46"/>
      <c r="J179" s="46"/>
    </row>
    <row r="180" spans="9:10" ht="15.75">
      <c r="I180" s="46"/>
      <c r="J180" s="46"/>
    </row>
    <row r="181" spans="9:10" ht="15.75">
      <c r="I181" s="46"/>
      <c r="J181" s="46"/>
    </row>
    <row r="182" spans="9:10" ht="15.75">
      <c r="I182" s="46"/>
      <c r="J182" s="46"/>
    </row>
    <row r="183" spans="9:10" ht="15.75">
      <c r="I183" s="46"/>
      <c r="J183" s="46"/>
    </row>
    <row r="184" spans="9:10" ht="15.75">
      <c r="I184" s="46"/>
      <c r="J184" s="46"/>
    </row>
    <row r="185" spans="9:10" ht="15.75">
      <c r="I185" s="46"/>
      <c r="J185" s="46"/>
    </row>
    <row r="186" spans="9:10" ht="15.75">
      <c r="I186" s="46"/>
      <c r="J186" s="46"/>
    </row>
    <row r="187" spans="9:10" ht="15.75">
      <c r="I187" s="46"/>
      <c r="J187" s="46"/>
    </row>
    <row r="188" spans="9:10" ht="15.75">
      <c r="I188" s="46"/>
      <c r="J188" s="46"/>
    </row>
    <row r="189" spans="9:10" ht="15.75">
      <c r="I189" s="46"/>
      <c r="J189" s="46"/>
    </row>
    <row r="190" spans="5:11" s="9" customFormat="1" ht="15.75">
      <c r="E190" s="68"/>
      <c r="F190" s="68"/>
      <c r="K190" s="65"/>
    </row>
    <row r="191" spans="5:10" ht="15.75">
      <c r="E191" s="69"/>
      <c r="F191" s="69"/>
      <c r="I191" s="47"/>
      <c r="J191" s="47"/>
    </row>
    <row r="192" spans="5:8" ht="15.75">
      <c r="E192" s="69"/>
      <c r="F192" s="69"/>
      <c r="G192" s="69"/>
      <c r="H192" s="69"/>
    </row>
    <row r="193" spans="5:6" ht="15.75">
      <c r="E193" s="69"/>
      <c r="F193" s="69"/>
    </row>
    <row r="194" spans="5:11" s="9" customFormat="1" ht="15.75">
      <c r="E194" s="68"/>
      <c r="F194" s="68"/>
      <c r="K194" s="65"/>
    </row>
    <row r="195" spans="5:6" ht="15.75">
      <c r="E195" s="69"/>
      <c r="F195" s="69"/>
    </row>
    <row r="196" spans="5:6" ht="15.75">
      <c r="E196" s="69"/>
      <c r="F196" s="69"/>
    </row>
    <row r="197" spans="5:6" ht="15.75">
      <c r="E197" s="69"/>
      <c r="F197" s="69"/>
    </row>
    <row r="198" spans="5:11" s="9" customFormat="1" ht="15.75">
      <c r="E198" s="68"/>
      <c r="F198" s="68"/>
      <c r="K198" s="64"/>
    </row>
    <row r="199" spans="5:6" ht="15.75">
      <c r="E199" s="69"/>
      <c r="F199" s="69"/>
    </row>
    <row r="200" spans="5:6" ht="15.75">
      <c r="E200" s="69"/>
      <c r="F200" s="69"/>
    </row>
    <row r="201" spans="5:6" ht="15.75">
      <c r="E201" s="69"/>
      <c r="F201" s="69"/>
    </row>
    <row r="202" spans="5:6" ht="15.75">
      <c r="E202" s="69"/>
      <c r="F202" s="69"/>
    </row>
    <row r="203" spans="5:6" ht="15.75">
      <c r="E203" s="69"/>
      <c r="F203" s="69"/>
    </row>
    <row r="204" spans="5:6" ht="15.75">
      <c r="E204" s="69"/>
      <c r="F204" s="69"/>
    </row>
    <row r="205" spans="5:6" ht="15.75">
      <c r="E205" s="69"/>
      <c r="F205" s="69"/>
    </row>
    <row r="206" spans="5:6" ht="15.75">
      <c r="E206" s="69"/>
      <c r="F206" s="69"/>
    </row>
    <row r="207" spans="5:6" ht="15.75">
      <c r="E207" s="69"/>
      <c r="F207" s="69"/>
    </row>
    <row r="208" spans="5:11" s="9" customFormat="1" ht="15.75">
      <c r="E208" s="68"/>
      <c r="F208" s="68"/>
      <c r="K208" s="64"/>
    </row>
    <row r="209" spans="5:6" ht="15.75">
      <c r="E209" s="69"/>
      <c r="F209" s="69"/>
    </row>
    <row r="210" spans="5:6" ht="15.75">
      <c r="E210" s="69"/>
      <c r="F210" s="69"/>
    </row>
    <row r="211" spans="5:6" ht="15.75">
      <c r="E211" s="69"/>
      <c r="F211" s="69"/>
    </row>
    <row r="212" spans="5:6" ht="15.75">
      <c r="E212" s="69"/>
      <c r="F212" s="69"/>
    </row>
    <row r="213" spans="5:6" ht="15.75">
      <c r="E213" s="69"/>
      <c r="F213" s="69"/>
    </row>
    <row r="214" spans="5:6" ht="15.75">
      <c r="E214" s="69"/>
      <c r="F214" s="69"/>
    </row>
    <row r="215" spans="5:6" ht="15.75">
      <c r="E215" s="69"/>
      <c r="F215" s="69"/>
    </row>
    <row r="216" spans="5:6" ht="15.75">
      <c r="E216" s="69"/>
      <c r="F216" s="69"/>
    </row>
    <row r="217" spans="5:6" ht="15.75">
      <c r="E217" s="69"/>
      <c r="F217" s="69"/>
    </row>
    <row r="218" spans="5:6" ht="15.75">
      <c r="E218" s="69"/>
      <c r="F218" s="69"/>
    </row>
    <row r="219" spans="5:11" s="9" customFormat="1" ht="15.75">
      <c r="E219" s="68"/>
      <c r="F219" s="68"/>
      <c r="K219" s="64"/>
    </row>
    <row r="220" spans="5:6" ht="15.75">
      <c r="E220" s="69"/>
      <c r="F220" s="69"/>
    </row>
    <row r="221" spans="5:6" ht="15.75">
      <c r="E221" s="69"/>
      <c r="F221" s="69"/>
    </row>
    <row r="222" spans="5:6" ht="15.75">
      <c r="E222" s="69"/>
      <c r="F222" s="69"/>
    </row>
    <row r="223" spans="5:6" ht="15.75">
      <c r="E223" s="69"/>
      <c r="F223" s="69"/>
    </row>
    <row r="224" spans="5:6" ht="15.75">
      <c r="E224" s="69"/>
      <c r="F224" s="69"/>
    </row>
    <row r="225" spans="5:6" ht="15.75">
      <c r="E225" s="69"/>
      <c r="F225" s="69"/>
    </row>
    <row r="226" spans="5:11" s="9" customFormat="1" ht="15.75">
      <c r="E226" s="68"/>
      <c r="F226" s="68"/>
      <c r="K226" s="64"/>
    </row>
    <row r="227" spans="5:6" ht="15.75">
      <c r="E227" s="69"/>
      <c r="F227" s="69"/>
    </row>
    <row r="228" spans="5:6" ht="15.75">
      <c r="E228" s="69"/>
      <c r="F228" s="69"/>
    </row>
    <row r="229" spans="5:6" ht="15.75">
      <c r="E229" s="69"/>
      <c r="F229" s="69"/>
    </row>
    <row r="230" spans="5:6" ht="15.75">
      <c r="E230" s="69"/>
      <c r="F230" s="69"/>
    </row>
    <row r="231" spans="5:6" ht="15.75">
      <c r="E231" s="69"/>
      <c r="F231" s="69"/>
    </row>
    <row r="232" spans="5:6" ht="15.75">
      <c r="E232" s="69"/>
      <c r="F232" s="69"/>
    </row>
    <row r="233" spans="5:6" ht="15.75">
      <c r="E233" s="69"/>
      <c r="F233" s="69"/>
    </row>
    <row r="234" spans="5:6" ht="15.75">
      <c r="E234" s="69"/>
      <c r="F234" s="69"/>
    </row>
    <row r="235" spans="5:6" ht="15.75">
      <c r="E235" s="69"/>
      <c r="F235" s="69"/>
    </row>
    <row r="236" spans="5:6" ht="15.75">
      <c r="E236" s="69"/>
      <c r="F236" s="69"/>
    </row>
    <row r="237" spans="5:6" ht="15.75">
      <c r="E237" s="69"/>
      <c r="F237" s="69"/>
    </row>
    <row r="238" spans="5:6" ht="15.75">
      <c r="E238" s="69"/>
      <c r="F238" s="69"/>
    </row>
    <row r="239" spans="5:6" ht="15.75">
      <c r="E239" s="69"/>
      <c r="F239" s="69"/>
    </row>
    <row r="240" spans="5:6" ht="15.75">
      <c r="E240" s="69"/>
      <c r="F240" s="69"/>
    </row>
    <row r="241" spans="5:6" ht="15.75">
      <c r="E241" s="69"/>
      <c r="F241" s="69"/>
    </row>
    <row r="242" spans="5:6" ht="15.75">
      <c r="E242" s="69"/>
      <c r="F242" s="69"/>
    </row>
    <row r="243" spans="5:6" ht="15.75">
      <c r="E243" s="69"/>
      <c r="F243" s="69"/>
    </row>
    <row r="244" spans="5:6" ht="15.75">
      <c r="E244" s="69"/>
      <c r="F244" s="69"/>
    </row>
    <row r="245" spans="5:6" ht="15.75">
      <c r="E245" s="69"/>
      <c r="F245" s="69"/>
    </row>
    <row r="246" spans="5:6" ht="15.75">
      <c r="E246" s="69"/>
      <c r="F246" s="69"/>
    </row>
    <row r="247" spans="5:6" ht="15.75">
      <c r="E247" s="69"/>
      <c r="F247" s="69"/>
    </row>
    <row r="248" spans="5:6" ht="15.75">
      <c r="E248" s="69"/>
      <c r="F248" s="69"/>
    </row>
    <row r="249" spans="5:6" ht="15.75">
      <c r="E249" s="69"/>
      <c r="F249" s="69"/>
    </row>
    <row r="250" spans="5:6" ht="15.75">
      <c r="E250" s="69"/>
      <c r="F250" s="69"/>
    </row>
    <row r="251" spans="5:6" ht="15.75">
      <c r="E251" s="69"/>
      <c r="F251" s="69"/>
    </row>
    <row r="252" spans="5:6" ht="15.75">
      <c r="E252" s="69"/>
      <c r="F252" s="69"/>
    </row>
    <row r="253" spans="5:6" ht="15.75">
      <c r="E253" s="69"/>
      <c r="F253" s="69"/>
    </row>
    <row r="254" spans="5:10" ht="15.75">
      <c r="E254" s="69"/>
      <c r="F254" s="69"/>
      <c r="I254" s="22"/>
      <c r="J254" s="22"/>
    </row>
    <row r="255" spans="5:10" ht="15.75">
      <c r="E255" s="69"/>
      <c r="F255" s="69"/>
      <c r="I255" s="22"/>
      <c r="J255" s="22"/>
    </row>
    <row r="256" spans="5:11" s="9" customFormat="1" ht="15.75">
      <c r="E256" s="68"/>
      <c r="F256" s="68"/>
      <c r="I256" s="30"/>
      <c r="J256" s="30"/>
      <c r="K256" s="64"/>
    </row>
    <row r="257" spans="5:10" ht="15.75">
      <c r="E257" s="69"/>
      <c r="F257" s="69"/>
      <c r="I257" s="22"/>
      <c r="J257" s="22"/>
    </row>
    <row r="258" spans="5:10" ht="15.75">
      <c r="E258" s="69"/>
      <c r="F258" s="69"/>
      <c r="I258" s="22"/>
      <c r="J258" s="22"/>
    </row>
    <row r="260" spans="5:11" s="9" customFormat="1" ht="15.75">
      <c r="E260" s="68"/>
      <c r="F260" s="68"/>
      <c r="K260" s="64"/>
    </row>
    <row r="261" spans="5:6" ht="15.75">
      <c r="E261" s="69"/>
      <c r="F261" s="69"/>
    </row>
    <row r="262" spans="5:6" ht="15.75">
      <c r="E262" s="69"/>
      <c r="F262" s="69"/>
    </row>
    <row r="263" spans="5:6" ht="15.75">
      <c r="E263" s="69"/>
      <c r="F263" s="69"/>
    </row>
    <row r="264" spans="5:11" s="9" customFormat="1" ht="15.75">
      <c r="E264" s="68"/>
      <c r="F264" s="68"/>
      <c r="K264" s="64"/>
    </row>
    <row r="265" spans="5:6" ht="15.75">
      <c r="E265" s="69"/>
      <c r="F265" s="69"/>
    </row>
    <row r="266" spans="5:6" ht="15.75">
      <c r="E266" s="69"/>
      <c r="F266" s="69"/>
    </row>
    <row r="267" spans="5:6" ht="15.75">
      <c r="E267" s="69"/>
      <c r="F267" s="69"/>
    </row>
    <row r="268" spans="5:6" ht="15.75">
      <c r="E268" s="69"/>
      <c r="F268" s="69"/>
    </row>
    <row r="269" spans="5:11" s="9" customFormat="1" ht="15.75">
      <c r="E269" s="68"/>
      <c r="F269" s="68"/>
      <c r="G269" s="68"/>
      <c r="K269" s="64"/>
    </row>
    <row r="270" spans="5:6" ht="15.75">
      <c r="E270" s="69"/>
      <c r="F270" s="69"/>
    </row>
    <row r="271" spans="5:6" ht="15.75">
      <c r="E271" s="69"/>
      <c r="F271" s="69"/>
    </row>
    <row r="272" spans="5:6" ht="15.75">
      <c r="E272" s="69"/>
      <c r="F272" s="69"/>
    </row>
    <row r="273" spans="5:11" s="9" customFormat="1" ht="15.75">
      <c r="E273" s="68"/>
      <c r="F273" s="68"/>
      <c r="G273" s="68"/>
      <c r="K273" s="64"/>
    </row>
    <row r="274" spans="5:6" ht="15.75">
      <c r="E274" s="69"/>
      <c r="F274" s="69"/>
    </row>
    <row r="275" spans="5:6" ht="15.75">
      <c r="E275" s="69"/>
      <c r="F275" s="69"/>
    </row>
    <row r="276" spans="5:6" ht="15.75">
      <c r="E276" s="69"/>
      <c r="F276" s="69"/>
    </row>
    <row r="277" spans="5:6" ht="15.75">
      <c r="E277" s="69"/>
      <c r="F277" s="69"/>
    </row>
    <row r="278" spans="5:11" s="9" customFormat="1" ht="15.75">
      <c r="E278" s="68"/>
      <c r="F278" s="68"/>
      <c r="K278" s="64"/>
    </row>
    <row r="279" spans="5:6" ht="15.75">
      <c r="E279" s="69"/>
      <c r="F279" s="69"/>
    </row>
    <row r="280" spans="5:6" ht="15.75">
      <c r="E280" s="69"/>
      <c r="F280" s="69"/>
    </row>
    <row r="282" spans="5:6" ht="15.75">
      <c r="E282" s="69"/>
      <c r="F282" s="69"/>
    </row>
    <row r="283" spans="5:11" s="9" customFormat="1" ht="15.75">
      <c r="E283" s="68"/>
      <c r="F283" s="68"/>
      <c r="K283" s="64"/>
    </row>
    <row r="284" spans="5:6" ht="15.75">
      <c r="E284" s="69"/>
      <c r="F284" s="69"/>
    </row>
    <row r="285" spans="5:6" ht="15.75">
      <c r="E285" s="69"/>
      <c r="F285" s="69"/>
    </row>
    <row r="286" spans="5:6" ht="15.75">
      <c r="E286" s="69"/>
      <c r="F286" s="69"/>
    </row>
    <row r="287" spans="5:11" s="9" customFormat="1" ht="15.75">
      <c r="E287" s="68"/>
      <c r="F287" s="68"/>
      <c r="K287" s="64"/>
    </row>
    <row r="288" spans="5:10" ht="15.75">
      <c r="E288" s="69"/>
      <c r="F288" s="69"/>
      <c r="I288" s="45"/>
      <c r="J288" s="45"/>
    </row>
    <row r="289" spans="5:6" ht="15.75">
      <c r="E289" s="69"/>
      <c r="F289" s="69"/>
    </row>
    <row r="292" spans="5:6" ht="23.25" customHeight="1">
      <c r="E292" s="70"/>
      <c r="F292" s="70"/>
    </row>
  </sheetData>
  <sheetProtection/>
  <mergeCells count="4">
    <mergeCell ref="A5:H5"/>
    <mergeCell ref="E1:H1"/>
    <mergeCell ref="A4:H4"/>
    <mergeCell ref="E2:H2"/>
  </mergeCells>
  <printOptions headings="1"/>
  <pageMargins left="0.75" right="0.75" top="1" bottom="1" header="0.5" footer="0.5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view="pageBreakPreview" zoomScale="60" zoomScalePageLayoutView="0" workbookViewId="0" topLeftCell="A1">
      <selection activeCell="B2" sqref="B2:E2"/>
    </sheetView>
  </sheetViews>
  <sheetFormatPr defaultColWidth="9.140625" defaultRowHeight="12.75"/>
  <cols>
    <col min="1" max="1" width="88.00390625" style="0" customWidth="1"/>
    <col min="2" max="5" width="16.140625" style="0" customWidth="1"/>
  </cols>
  <sheetData>
    <row r="1" spans="1:5" ht="15.75">
      <c r="A1" s="358" t="s">
        <v>320</v>
      </c>
      <c r="B1" s="358"/>
      <c r="C1" s="358"/>
      <c r="D1" s="358"/>
      <c r="E1" s="358"/>
    </row>
    <row r="2" spans="1:5" ht="15.75">
      <c r="A2" s="74"/>
      <c r="B2" s="358" t="s">
        <v>336</v>
      </c>
      <c r="C2" s="358"/>
      <c r="D2" s="358"/>
      <c r="E2" s="358"/>
    </row>
    <row r="3" spans="1:5" ht="15.75">
      <c r="A3" s="131"/>
      <c r="B3" s="131"/>
      <c r="C3" s="131"/>
      <c r="D3" s="131"/>
      <c r="E3" s="131"/>
    </row>
    <row r="4" spans="1:5" ht="15.75">
      <c r="A4" s="364" t="s">
        <v>205</v>
      </c>
      <c r="B4" s="364"/>
      <c r="C4" s="364"/>
      <c r="D4" s="364"/>
      <c r="E4" s="364"/>
    </row>
    <row r="5" spans="1:5" ht="15.75">
      <c r="A5" s="364" t="s">
        <v>274</v>
      </c>
      <c r="B5" s="364"/>
      <c r="C5" s="364"/>
      <c r="D5" s="364"/>
      <c r="E5" s="364"/>
    </row>
    <row r="6" spans="1:5" ht="15.75">
      <c r="A6" s="1"/>
      <c r="B6" s="1"/>
      <c r="C6" s="1"/>
      <c r="D6" s="1"/>
      <c r="E6" s="1"/>
    </row>
    <row r="7" spans="1:5" ht="49.5" customHeight="1">
      <c r="A7" s="81" t="s">
        <v>191</v>
      </c>
      <c r="B7" s="82" t="s">
        <v>192</v>
      </c>
      <c r="C7" s="82" t="s">
        <v>193</v>
      </c>
      <c r="D7" s="82" t="s">
        <v>225</v>
      </c>
      <c r="E7" s="82" t="s">
        <v>194</v>
      </c>
    </row>
    <row r="8" spans="1:5" ht="15.75">
      <c r="A8" s="1"/>
      <c r="B8" s="83"/>
      <c r="C8" s="83"/>
      <c r="D8" s="83"/>
      <c r="E8" s="83"/>
    </row>
    <row r="9" spans="1:5" ht="15.75">
      <c r="A9" s="5" t="s">
        <v>20</v>
      </c>
      <c r="B9" s="87">
        <f>SUM('2. bevételek'!H11+'2. bevételek'!H13+'2. bevételek'!H18)</f>
        <v>111200</v>
      </c>
      <c r="C9" s="83">
        <f>'2. bevételek'!H16</f>
        <v>14000000</v>
      </c>
      <c r="D9" s="83">
        <v>0</v>
      </c>
      <c r="E9" s="83">
        <f aca="true" t="shared" si="0" ref="E9:E16">SUM(B9:D9)</f>
        <v>14111200</v>
      </c>
    </row>
    <row r="10" spans="1:5" ht="15.75">
      <c r="A10" s="2" t="s">
        <v>172</v>
      </c>
      <c r="B10" s="87">
        <f>'2. bevételek'!H21</f>
        <v>8253000</v>
      </c>
      <c r="C10" s="83">
        <v>0</v>
      </c>
      <c r="D10" s="83">
        <v>0</v>
      </c>
      <c r="E10" s="83">
        <f t="shared" si="0"/>
        <v>8253000</v>
      </c>
    </row>
    <row r="11" spans="1:5" ht="15.75">
      <c r="A11" s="5" t="s">
        <v>158</v>
      </c>
      <c r="B11" s="87">
        <f>'2. bevételek'!H27</f>
        <v>11919238</v>
      </c>
      <c r="C11" s="83">
        <v>0</v>
      </c>
      <c r="D11" s="83">
        <v>0</v>
      </c>
      <c r="E11" s="83">
        <f t="shared" si="0"/>
        <v>11919238</v>
      </c>
    </row>
    <row r="12" spans="1:5" ht="15.75">
      <c r="A12" s="5" t="s">
        <v>262</v>
      </c>
      <c r="B12" s="87">
        <f>'2. bevételek'!H42</f>
        <v>1755000</v>
      </c>
      <c r="C12" s="83">
        <v>0</v>
      </c>
      <c r="D12" s="83">
        <v>0</v>
      </c>
      <c r="E12" s="83">
        <f t="shared" si="0"/>
        <v>1755000</v>
      </c>
    </row>
    <row r="13" spans="1:5" ht="15.75">
      <c r="A13" s="5" t="s">
        <v>159</v>
      </c>
      <c r="B13" s="87">
        <f>'2. bevételek'!H51</f>
        <v>19331962</v>
      </c>
      <c r="C13" s="83">
        <v>0</v>
      </c>
      <c r="D13" s="83">
        <v>0</v>
      </c>
      <c r="E13" s="83">
        <f t="shared" si="0"/>
        <v>19331962</v>
      </c>
    </row>
    <row r="14" spans="1:5" ht="15.75">
      <c r="A14" s="5" t="s">
        <v>145</v>
      </c>
      <c r="B14" s="87">
        <v>0</v>
      </c>
      <c r="C14" s="83">
        <f>'2. bevételek'!H79</f>
        <v>726000</v>
      </c>
      <c r="D14" s="83">
        <v>0</v>
      </c>
      <c r="E14" s="83">
        <f t="shared" si="0"/>
        <v>726000</v>
      </c>
    </row>
    <row r="15" spans="1:5" ht="15.75">
      <c r="A15" s="5" t="s">
        <v>173</v>
      </c>
      <c r="B15" s="87">
        <f>'2. bevételek'!H85</f>
        <v>2720000</v>
      </c>
      <c r="C15" s="83">
        <v>0</v>
      </c>
      <c r="D15" s="83">
        <v>0</v>
      </c>
      <c r="E15" s="83">
        <f t="shared" si="0"/>
        <v>2720000</v>
      </c>
    </row>
    <row r="16" spans="1:5" ht="15.75">
      <c r="A16" s="150" t="s">
        <v>146</v>
      </c>
      <c r="B16" s="87">
        <f>'2. bevételek'!H89</f>
        <v>124000</v>
      </c>
      <c r="C16" s="83">
        <v>0</v>
      </c>
      <c r="D16" s="83">
        <v>0</v>
      </c>
      <c r="E16" s="83">
        <f t="shared" si="0"/>
        <v>124000</v>
      </c>
    </row>
    <row r="17" spans="1:5" ht="15.75">
      <c r="A17" s="63" t="s">
        <v>195</v>
      </c>
      <c r="B17" s="84">
        <f>SUM(B9:B16)</f>
        <v>44214400</v>
      </c>
      <c r="C17" s="84">
        <f>SUM(C9:C16)</f>
        <v>14726000</v>
      </c>
      <c r="D17" s="84">
        <f>SUM(D9:D16)</f>
        <v>0</v>
      </c>
      <c r="E17" s="84">
        <f>SUM(E9:E16)</f>
        <v>58940400</v>
      </c>
    </row>
    <row r="18" spans="1:15" s="22" customFormat="1" ht="15.75">
      <c r="A18" s="48"/>
      <c r="B18" s="48"/>
      <c r="C18" s="48"/>
      <c r="D18" s="48"/>
      <c r="E18" s="48"/>
      <c r="F18" s="48"/>
      <c r="G18" s="57"/>
      <c r="H18" s="48"/>
      <c r="I18" s="48"/>
      <c r="J18" s="48"/>
      <c r="K18" s="50"/>
      <c r="L18" s="21"/>
      <c r="M18" s="21"/>
      <c r="N18" s="21"/>
      <c r="O18" s="55"/>
    </row>
    <row r="19" spans="1:17" s="2" customFormat="1" ht="15.75">
      <c r="A19" s="36"/>
      <c r="G19" s="63"/>
      <c r="N19" s="46"/>
      <c r="O19" s="46"/>
      <c r="P19" s="46"/>
      <c r="Q19" s="64"/>
    </row>
    <row r="20" spans="1:17" s="2" customFormat="1" ht="15.75">
      <c r="A20" s="9"/>
      <c r="G20" s="63"/>
      <c r="N20" s="46"/>
      <c r="O20" s="46"/>
      <c r="P20" s="46"/>
      <c r="Q20" s="64"/>
    </row>
    <row r="21" spans="1:17" s="2" customFormat="1" ht="15.75">
      <c r="A21" s="8"/>
      <c r="G21" s="63"/>
      <c r="N21" s="46"/>
      <c r="O21" s="46"/>
      <c r="P21" s="46"/>
      <c r="Q21" s="64"/>
    </row>
    <row r="22" spans="1:11" s="2" customFormat="1" ht="15.75">
      <c r="A22" s="8"/>
      <c r="B22" s="6"/>
      <c r="C22" s="6"/>
      <c r="D22" s="6"/>
      <c r="E22" s="7"/>
      <c r="F22" s="7"/>
      <c r="G22" s="40"/>
      <c r="H22" s="53"/>
      <c r="I22" s="13"/>
      <c r="J22" s="26"/>
      <c r="K22" s="24"/>
    </row>
    <row r="23" spans="1:17" s="2" customFormat="1" ht="15.75">
      <c r="A23" s="8"/>
      <c r="G23" s="63"/>
      <c r="N23" s="46"/>
      <c r="O23" s="46"/>
      <c r="P23" s="46"/>
      <c r="Q23" s="64"/>
    </row>
    <row r="24" spans="1:10" s="9" customFormat="1" ht="15.75">
      <c r="A24" s="8"/>
      <c r="B24" s="4"/>
      <c r="C24" s="4"/>
      <c r="D24" s="4"/>
      <c r="E24" s="4"/>
      <c r="F24" s="4"/>
      <c r="G24" s="54"/>
      <c r="H24" s="32"/>
      <c r="I24" s="32"/>
      <c r="J24" s="34"/>
    </row>
    <row r="25" spans="1:10" s="2" customFormat="1" ht="15.75">
      <c r="A25" s="8"/>
      <c r="B25" s="4"/>
      <c r="C25" s="6"/>
      <c r="D25" s="6"/>
      <c r="E25" s="6"/>
      <c r="F25" s="6"/>
      <c r="G25" s="54"/>
      <c r="H25" s="26"/>
      <c r="I25" s="26"/>
      <c r="J25" s="24"/>
    </row>
    <row r="26" spans="1:10" s="2" customFormat="1" ht="14.25" customHeight="1">
      <c r="A26" s="8"/>
      <c r="B26" s="4"/>
      <c r="C26" s="6"/>
      <c r="D26" s="6"/>
      <c r="E26" s="6"/>
      <c r="F26" s="6"/>
      <c r="G26" s="54"/>
      <c r="H26" s="26"/>
      <c r="I26" s="26"/>
      <c r="J26" s="24"/>
    </row>
  </sheetData>
  <sheetProtection/>
  <mergeCells count="4">
    <mergeCell ref="A4:E4"/>
    <mergeCell ref="A5:E5"/>
    <mergeCell ref="A1:E1"/>
    <mergeCell ref="B2:E2"/>
  </mergeCells>
  <printOptions gridLines="1" headings="1"/>
  <pageMargins left="0.75" right="0.75" top="1" bottom="1" header="0.5" footer="0.5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11"/>
  <sheetViews>
    <sheetView view="pageBreakPreview" zoomScaleSheetLayoutView="100" zoomScalePageLayoutView="0" workbookViewId="0" topLeftCell="A256">
      <selection activeCell="F2" sqref="F2:H2"/>
    </sheetView>
  </sheetViews>
  <sheetFormatPr defaultColWidth="9.140625" defaultRowHeight="12.75"/>
  <cols>
    <col min="1" max="1" width="3.28125" style="5" customWidth="1"/>
    <col min="2" max="2" width="4.7109375" style="6" customWidth="1"/>
    <col min="3" max="3" width="7.421875" style="6" customWidth="1"/>
    <col min="4" max="4" width="2.140625" style="6" customWidth="1"/>
    <col min="5" max="5" width="55.7109375" style="6" customWidth="1"/>
    <col min="6" max="6" width="24.8515625" style="6" customWidth="1"/>
    <col min="7" max="7" width="15.7109375" style="2" customWidth="1"/>
    <col min="8" max="8" width="15.7109375" style="1" customWidth="1"/>
    <col min="9" max="16384" width="9.140625" style="1" customWidth="1"/>
  </cols>
  <sheetData>
    <row r="1" spans="2:8" ht="15.75">
      <c r="B1" s="304"/>
      <c r="C1" s="304"/>
      <c r="D1" s="304"/>
      <c r="E1" s="304"/>
      <c r="F1" s="372" t="s">
        <v>327</v>
      </c>
      <c r="G1" s="372"/>
      <c r="H1" s="372"/>
    </row>
    <row r="2" spans="1:9" ht="24" customHeight="1">
      <c r="A2" s="45"/>
      <c r="B2" s="45"/>
      <c r="C2" s="45"/>
      <c r="D2" s="45"/>
      <c r="E2" s="74"/>
      <c r="F2" s="358" t="s">
        <v>337</v>
      </c>
      <c r="G2" s="358"/>
      <c r="H2" s="358"/>
      <c r="I2" s="74"/>
    </row>
    <row r="3" spans="1:8" ht="24" customHeight="1">
      <c r="A3" s="45"/>
      <c r="B3" s="45"/>
      <c r="C3" s="45"/>
      <c r="D3" s="45"/>
      <c r="E3" s="131"/>
      <c r="F3" s="131"/>
      <c r="G3" s="131"/>
      <c r="H3" s="131"/>
    </row>
    <row r="4" spans="1:8" ht="15.75">
      <c r="A4" s="359" t="s">
        <v>205</v>
      </c>
      <c r="B4" s="359"/>
      <c r="C4" s="359"/>
      <c r="D4" s="359"/>
      <c r="E4" s="359"/>
      <c r="F4" s="359"/>
      <c r="G4" s="359"/>
      <c r="H4" s="359"/>
    </row>
    <row r="5" spans="1:8" ht="15.75">
      <c r="A5" s="359" t="s">
        <v>272</v>
      </c>
      <c r="B5" s="359"/>
      <c r="C5" s="359"/>
      <c r="D5" s="359"/>
      <c r="E5" s="359"/>
      <c r="F5" s="359"/>
      <c r="G5" s="359"/>
      <c r="H5" s="359"/>
    </row>
    <row r="6" spans="1:8" ht="15.75">
      <c r="A6" s="359" t="s">
        <v>10</v>
      </c>
      <c r="B6" s="359"/>
      <c r="C6" s="359"/>
      <c r="D6" s="359"/>
      <c r="E6" s="359"/>
      <c r="F6" s="359"/>
      <c r="G6" s="359"/>
      <c r="H6" s="359"/>
    </row>
    <row r="7" spans="1:7" ht="16.5" thickBot="1">
      <c r="A7" s="10"/>
      <c r="B7" s="10"/>
      <c r="C7" s="10"/>
      <c r="D7" s="10"/>
      <c r="E7" s="10"/>
      <c r="F7" s="10"/>
      <c r="G7" s="16"/>
    </row>
    <row r="8" spans="1:8" ht="30" customHeight="1">
      <c r="A8" s="365" t="s">
        <v>19</v>
      </c>
      <c r="B8" s="366"/>
      <c r="C8" s="366"/>
      <c r="D8" s="366"/>
      <c r="E8" s="366"/>
      <c r="F8" s="366" t="s">
        <v>9</v>
      </c>
      <c r="G8" s="362" t="s">
        <v>255</v>
      </c>
      <c r="H8" s="369" t="s">
        <v>282</v>
      </c>
    </row>
    <row r="9" spans="1:8" s="3" customFormat="1" ht="44.25" customHeight="1">
      <c r="A9" s="367"/>
      <c r="B9" s="368"/>
      <c r="C9" s="368"/>
      <c r="D9" s="368"/>
      <c r="E9" s="368"/>
      <c r="F9" s="368"/>
      <c r="G9" s="363"/>
      <c r="H9" s="370"/>
    </row>
    <row r="10" spans="1:8" s="2" customFormat="1" ht="15.75">
      <c r="A10" s="169" t="s">
        <v>20</v>
      </c>
      <c r="B10" s="170"/>
      <c r="C10" s="170"/>
      <c r="D10" s="170"/>
      <c r="E10" s="170"/>
      <c r="F10" s="171"/>
      <c r="G10" s="272">
        <f>SUM(G11+G18+G20+G39+G49)</f>
        <v>16894000</v>
      </c>
      <c r="H10" s="341">
        <f>SUM(H11+H18+H20+H39+H49)</f>
        <v>19504238</v>
      </c>
    </row>
    <row r="11" spans="1:8" s="2" customFormat="1" ht="15.75">
      <c r="A11" s="132" t="s">
        <v>21</v>
      </c>
      <c r="B11" s="40"/>
      <c r="C11" s="40" t="s">
        <v>8</v>
      </c>
      <c r="D11" s="40"/>
      <c r="E11" s="40"/>
      <c r="F11" s="135">
        <v>1</v>
      </c>
      <c r="G11" s="273">
        <f>SUM(G15+G12)</f>
        <v>3510000</v>
      </c>
      <c r="H11" s="326">
        <f>SUM(H15+H12)</f>
        <v>4407800</v>
      </c>
    </row>
    <row r="12" spans="1:8" s="2" customFormat="1" ht="15.75">
      <c r="A12" s="132"/>
      <c r="B12" s="7" t="s">
        <v>22</v>
      </c>
      <c r="C12" s="7"/>
      <c r="D12" s="7" t="s">
        <v>247</v>
      </c>
      <c r="E12" s="7"/>
      <c r="F12" s="135"/>
      <c r="G12" s="274">
        <f>SUM(G13)</f>
        <v>2065000</v>
      </c>
      <c r="H12" s="329">
        <f>SUM(H13)</f>
        <v>0</v>
      </c>
    </row>
    <row r="13" spans="1:11" s="2" customFormat="1" ht="15.75">
      <c r="A13" s="132"/>
      <c r="B13" s="7"/>
      <c r="C13" s="7" t="s">
        <v>24</v>
      </c>
      <c r="D13" s="7" t="s">
        <v>25</v>
      </c>
      <c r="E13" s="7"/>
      <c r="F13" s="135"/>
      <c r="G13" s="274">
        <f>SUM(G14)</f>
        <v>2065000</v>
      </c>
      <c r="H13" s="329">
        <f>SUM(H14)</f>
        <v>0</v>
      </c>
      <c r="K13" s="22"/>
    </row>
    <row r="14" spans="1:8" s="2" customFormat="1" ht="15.75">
      <c r="A14" s="132"/>
      <c r="B14" s="7"/>
      <c r="C14" s="7"/>
      <c r="D14" s="7"/>
      <c r="E14" s="7" t="s">
        <v>248</v>
      </c>
      <c r="F14" s="135"/>
      <c r="G14" s="274">
        <v>2065000</v>
      </c>
      <c r="H14" s="333">
        <v>0</v>
      </c>
    </row>
    <row r="15" spans="1:8" s="2" customFormat="1" ht="15.75">
      <c r="A15" s="133"/>
      <c r="B15" s="7" t="s">
        <v>26</v>
      </c>
      <c r="C15" s="7"/>
      <c r="D15" s="7" t="s">
        <v>2</v>
      </c>
      <c r="E15" s="7"/>
      <c r="F15" s="135"/>
      <c r="G15" s="275">
        <f>SUM(G16)</f>
        <v>1445000</v>
      </c>
      <c r="H15" s="327">
        <f>SUM(H16)</f>
        <v>4407800</v>
      </c>
    </row>
    <row r="16" spans="1:8" s="2" customFormat="1" ht="15.75">
      <c r="A16" s="133"/>
      <c r="B16" s="7"/>
      <c r="C16" s="7" t="s">
        <v>27</v>
      </c>
      <c r="D16" s="7" t="s">
        <v>249</v>
      </c>
      <c r="E16" s="7"/>
      <c r="F16" s="135"/>
      <c r="G16" s="276">
        <f>SUM(G17)</f>
        <v>1445000</v>
      </c>
      <c r="H16" s="327">
        <f>SUM(H17)</f>
        <v>4407800</v>
      </c>
    </row>
    <row r="17" spans="1:8" s="2" customFormat="1" ht="15.75">
      <c r="A17" s="133"/>
      <c r="B17" s="7"/>
      <c r="C17" s="7"/>
      <c r="D17" s="22"/>
      <c r="E17" s="7" t="s">
        <v>283</v>
      </c>
      <c r="F17" s="135"/>
      <c r="G17" s="276">
        <v>1445000</v>
      </c>
      <c r="H17" s="327">
        <v>4407800</v>
      </c>
    </row>
    <row r="18" spans="1:8" s="2" customFormat="1" ht="15.75" customHeight="1">
      <c r="A18" s="132" t="s">
        <v>28</v>
      </c>
      <c r="B18" s="40"/>
      <c r="C18" s="40" t="s">
        <v>29</v>
      </c>
      <c r="D18" s="134"/>
      <c r="E18" s="134"/>
      <c r="F18" s="136"/>
      <c r="G18" s="273">
        <f>SUM(G19:G19)</f>
        <v>950000</v>
      </c>
      <c r="H18" s="326">
        <f>SUM(H19:H19)</f>
        <v>1190000</v>
      </c>
    </row>
    <row r="19" spans="1:8" s="2" customFormat="1" ht="15.75">
      <c r="A19" s="133"/>
      <c r="B19" s="7"/>
      <c r="C19" s="7"/>
      <c r="D19" s="7" t="s">
        <v>15</v>
      </c>
      <c r="E19" s="7"/>
      <c r="F19" s="135"/>
      <c r="G19" s="276">
        <v>950000</v>
      </c>
      <c r="H19" s="327">
        <v>1190000</v>
      </c>
    </row>
    <row r="20" spans="1:8" s="2" customFormat="1" ht="15.75">
      <c r="A20" s="132" t="s">
        <v>30</v>
      </c>
      <c r="B20" s="40"/>
      <c r="C20" s="40" t="s">
        <v>31</v>
      </c>
      <c r="D20" s="40"/>
      <c r="E20" s="40"/>
      <c r="F20" s="135"/>
      <c r="G20" s="273">
        <f>SUM(G21+G26+G32+G36)</f>
        <v>1380000</v>
      </c>
      <c r="H20" s="326">
        <f>SUM(H21+H26+H32+H36)</f>
        <v>1418800</v>
      </c>
    </row>
    <row r="21" spans="1:8" s="37" customFormat="1" ht="15.75">
      <c r="A21" s="133"/>
      <c r="B21" s="7" t="s">
        <v>33</v>
      </c>
      <c r="C21" s="7"/>
      <c r="D21" s="7" t="s">
        <v>3</v>
      </c>
      <c r="E21" s="59"/>
      <c r="F21" s="153"/>
      <c r="G21" s="274">
        <f>SUM(G22)</f>
        <v>170000</v>
      </c>
      <c r="H21" s="329">
        <f>SUM(H22)</f>
        <v>184800</v>
      </c>
    </row>
    <row r="22" spans="1:8" s="2" customFormat="1" ht="15.75">
      <c r="A22" s="133"/>
      <c r="B22" s="7"/>
      <c r="C22" s="7" t="s">
        <v>36</v>
      </c>
      <c r="D22" s="7" t="s">
        <v>37</v>
      </c>
      <c r="E22" s="7"/>
      <c r="F22" s="135"/>
      <c r="G22" s="275">
        <f>SUM(G23:G25)</f>
        <v>170000</v>
      </c>
      <c r="H22" s="327">
        <f>SUM(H23:H25)</f>
        <v>184800</v>
      </c>
    </row>
    <row r="23" spans="1:8" s="2" customFormat="1" ht="15.75">
      <c r="A23" s="132"/>
      <c r="B23" s="40"/>
      <c r="C23" s="40"/>
      <c r="D23" s="40"/>
      <c r="E23" s="7" t="s">
        <v>38</v>
      </c>
      <c r="F23" s="135"/>
      <c r="G23" s="276">
        <v>30000</v>
      </c>
      <c r="H23" s="327">
        <v>30000</v>
      </c>
    </row>
    <row r="24" spans="1:8" s="2" customFormat="1" ht="15.75">
      <c r="A24" s="132"/>
      <c r="B24" s="40"/>
      <c r="C24" s="40"/>
      <c r="D24" s="40"/>
      <c r="E24" s="7" t="s">
        <v>250</v>
      </c>
      <c r="F24" s="135"/>
      <c r="G24" s="276">
        <v>10000</v>
      </c>
      <c r="H24" s="327">
        <v>10000</v>
      </c>
    </row>
    <row r="25" spans="1:8" s="2" customFormat="1" ht="15.75">
      <c r="A25" s="132"/>
      <c r="B25" s="40"/>
      <c r="C25" s="40"/>
      <c r="D25" s="40"/>
      <c r="E25" s="7" t="s">
        <v>12</v>
      </c>
      <c r="F25" s="135"/>
      <c r="G25" s="276">
        <v>130000</v>
      </c>
      <c r="H25" s="327">
        <v>144800</v>
      </c>
    </row>
    <row r="26" spans="1:8" s="37" customFormat="1" ht="15.75">
      <c r="A26" s="133"/>
      <c r="B26" s="7" t="s">
        <v>40</v>
      </c>
      <c r="C26" s="7"/>
      <c r="D26" s="7" t="s">
        <v>41</v>
      </c>
      <c r="E26" s="7"/>
      <c r="F26" s="135"/>
      <c r="G26" s="274">
        <f>SUM(G27+G30)</f>
        <v>360000</v>
      </c>
      <c r="H26" s="329">
        <f>SUM(H27+H30)</f>
        <v>384000</v>
      </c>
    </row>
    <row r="27" spans="1:8" s="2" customFormat="1" ht="15.75">
      <c r="A27" s="133"/>
      <c r="B27" s="7"/>
      <c r="C27" s="7" t="s">
        <v>42</v>
      </c>
      <c r="D27" s="7" t="s">
        <v>43</v>
      </c>
      <c r="E27" s="7"/>
      <c r="F27" s="135"/>
      <c r="G27" s="274">
        <f>SUM(G28:G29)</f>
        <v>260000</v>
      </c>
      <c r="H27" s="329">
        <f>SUM(H28:H29)</f>
        <v>284000</v>
      </c>
    </row>
    <row r="28" spans="1:8" s="2" customFormat="1" ht="15.75">
      <c r="A28" s="133"/>
      <c r="B28" s="7"/>
      <c r="C28" s="7"/>
      <c r="D28" s="7"/>
      <c r="E28" s="7" t="s">
        <v>142</v>
      </c>
      <c r="F28" s="135"/>
      <c r="G28" s="276">
        <v>150000</v>
      </c>
      <c r="H28" s="327">
        <v>174000</v>
      </c>
    </row>
    <row r="29" spans="1:8" s="2" customFormat="1" ht="15.75">
      <c r="A29" s="133"/>
      <c r="B29" s="7"/>
      <c r="C29" s="7"/>
      <c r="D29" s="7"/>
      <c r="E29" s="7" t="s">
        <v>43</v>
      </c>
      <c r="F29" s="135"/>
      <c r="G29" s="276">
        <v>110000</v>
      </c>
      <c r="H29" s="327">
        <v>110000</v>
      </c>
    </row>
    <row r="30" spans="1:8" s="2" customFormat="1" ht="15.75">
      <c r="A30" s="133"/>
      <c r="B30" s="7"/>
      <c r="C30" s="7" t="s">
        <v>44</v>
      </c>
      <c r="D30" s="7" t="s">
        <v>45</v>
      </c>
      <c r="E30" s="7"/>
      <c r="F30" s="135"/>
      <c r="G30" s="274">
        <f>SUM(G31)</f>
        <v>100000</v>
      </c>
      <c r="H30" s="329">
        <f>SUM(H31)</f>
        <v>100000</v>
      </c>
    </row>
    <row r="31" spans="1:8" s="2" customFormat="1" ht="15.75">
      <c r="A31" s="133"/>
      <c r="B31" s="7"/>
      <c r="C31" s="7"/>
      <c r="D31" s="7"/>
      <c r="E31" s="7" t="s">
        <v>4</v>
      </c>
      <c r="F31" s="135"/>
      <c r="G31" s="276">
        <v>100000</v>
      </c>
      <c r="H31" s="327">
        <v>100000</v>
      </c>
    </row>
    <row r="32" spans="1:8" s="37" customFormat="1" ht="15.75">
      <c r="A32" s="133"/>
      <c r="B32" s="7" t="s">
        <v>46</v>
      </c>
      <c r="C32" s="7"/>
      <c r="D32" s="7" t="s">
        <v>47</v>
      </c>
      <c r="E32" s="7"/>
      <c r="F32" s="135"/>
      <c r="G32" s="274">
        <f>SUM(G33)</f>
        <v>700000</v>
      </c>
      <c r="H32" s="329">
        <f>SUM(H33)</f>
        <v>700000</v>
      </c>
    </row>
    <row r="33" spans="1:10" s="2" customFormat="1" ht="15.75">
      <c r="A33" s="133"/>
      <c r="B33" s="7"/>
      <c r="C33" s="7" t="s">
        <v>53</v>
      </c>
      <c r="D33" s="7" t="s">
        <v>54</v>
      </c>
      <c r="E33" s="7"/>
      <c r="F33" s="135"/>
      <c r="G33" s="274">
        <f>SUM(G34:G35)</f>
        <v>700000</v>
      </c>
      <c r="H33" s="329">
        <f>SUM(H34:H35)</f>
        <v>700000</v>
      </c>
      <c r="J33" s="22"/>
    </row>
    <row r="34" spans="1:8" s="2" customFormat="1" ht="15.75">
      <c r="A34" s="133"/>
      <c r="B34" s="7"/>
      <c r="C34" s="7"/>
      <c r="D34" s="7"/>
      <c r="E34" s="7" t="s">
        <v>55</v>
      </c>
      <c r="F34" s="135"/>
      <c r="G34" s="276">
        <v>300000</v>
      </c>
      <c r="H34" s="327">
        <v>300000</v>
      </c>
    </row>
    <row r="35" spans="1:8" s="2" customFormat="1" ht="15.75">
      <c r="A35" s="133"/>
      <c r="B35" s="7"/>
      <c r="C35" s="7"/>
      <c r="D35" s="7"/>
      <c r="E35" s="7" t="s">
        <v>56</v>
      </c>
      <c r="F35" s="135"/>
      <c r="G35" s="276">
        <v>400000</v>
      </c>
      <c r="H35" s="327">
        <v>400000</v>
      </c>
    </row>
    <row r="36" spans="1:8" s="37" customFormat="1" ht="15.75">
      <c r="A36" s="133"/>
      <c r="B36" s="7" t="s">
        <v>57</v>
      </c>
      <c r="C36" s="7"/>
      <c r="D36" s="7" t="s">
        <v>58</v>
      </c>
      <c r="E36" s="7"/>
      <c r="F36" s="135"/>
      <c r="G36" s="274">
        <f>SUM(G37:G38)</f>
        <v>150000</v>
      </c>
      <c r="H36" s="342">
        <f>SUM(H37:H38)</f>
        <v>150000</v>
      </c>
    </row>
    <row r="37" spans="1:8" s="2" customFormat="1" ht="15.75">
      <c r="A37" s="133"/>
      <c r="B37" s="7"/>
      <c r="C37" s="7" t="s">
        <v>59</v>
      </c>
      <c r="D37" s="7" t="s">
        <v>60</v>
      </c>
      <c r="E37" s="7"/>
      <c r="F37" s="135"/>
      <c r="G37" s="276">
        <v>150000</v>
      </c>
      <c r="H37" s="327">
        <v>150000</v>
      </c>
    </row>
    <row r="38" spans="1:8" s="2" customFormat="1" ht="15.75">
      <c r="A38" s="133"/>
      <c r="B38" s="7"/>
      <c r="C38" s="7" t="s">
        <v>61</v>
      </c>
      <c r="D38" s="7" t="s">
        <v>323</v>
      </c>
      <c r="E38" s="7"/>
      <c r="F38" s="135"/>
      <c r="G38" s="276">
        <v>0</v>
      </c>
      <c r="H38" s="327">
        <v>0</v>
      </c>
    </row>
    <row r="39" spans="1:8" s="9" customFormat="1" ht="15.75">
      <c r="A39" s="132" t="s">
        <v>73</v>
      </c>
      <c r="B39" s="40"/>
      <c r="C39" s="40" t="s">
        <v>74</v>
      </c>
      <c r="D39" s="40"/>
      <c r="E39" s="40"/>
      <c r="F39" s="137"/>
      <c r="G39" s="273">
        <f>SUM(G40+G45+G48)</f>
        <v>11054000</v>
      </c>
      <c r="H39" s="326">
        <f>SUM(H40+H45+H48)</f>
        <v>12437638</v>
      </c>
    </row>
    <row r="40" spans="1:8" s="2" customFormat="1" ht="15.75">
      <c r="A40" s="133"/>
      <c r="B40" s="7"/>
      <c r="C40" s="7" t="s">
        <v>75</v>
      </c>
      <c r="D40" s="7" t="s">
        <v>76</v>
      </c>
      <c r="E40" s="7"/>
      <c r="F40" s="135"/>
      <c r="G40" s="274">
        <f>SUM(G41+G42+G43)</f>
        <v>1128000</v>
      </c>
      <c r="H40" s="329">
        <f>SUM(H41+H42+H43)</f>
        <v>1139000</v>
      </c>
    </row>
    <row r="41" spans="1:8" s="2" customFormat="1" ht="27.75" customHeight="1">
      <c r="A41" s="133"/>
      <c r="B41" s="7"/>
      <c r="C41" s="7"/>
      <c r="D41" s="7"/>
      <c r="E41" s="39" t="s">
        <v>13</v>
      </c>
      <c r="F41" s="138"/>
      <c r="G41" s="276">
        <v>956000</v>
      </c>
      <c r="H41" s="327">
        <v>956000</v>
      </c>
    </row>
    <row r="42" spans="1:8" s="2" customFormat="1" ht="33" customHeight="1">
      <c r="A42" s="133"/>
      <c r="B42" s="7"/>
      <c r="C42" s="7"/>
      <c r="D42" s="7"/>
      <c r="E42" s="39" t="s">
        <v>221</v>
      </c>
      <c r="F42" s="138"/>
      <c r="G42" s="276">
        <v>77000</v>
      </c>
      <c r="H42" s="327">
        <v>77000</v>
      </c>
    </row>
    <row r="43" spans="1:8" s="2" customFormat="1" ht="15.75">
      <c r="A43" s="133"/>
      <c r="B43" s="7"/>
      <c r="C43" s="7"/>
      <c r="D43" s="7"/>
      <c r="E43" s="7" t="s">
        <v>7</v>
      </c>
      <c r="F43" s="139"/>
      <c r="G43" s="274">
        <f>SUM(G44)</f>
        <v>95000</v>
      </c>
      <c r="H43" s="342">
        <f>SUM(H44)</f>
        <v>106000</v>
      </c>
    </row>
    <row r="44" spans="1:8" s="2" customFormat="1" ht="15.75">
      <c r="A44" s="133"/>
      <c r="B44" s="7"/>
      <c r="C44" s="7"/>
      <c r="D44" s="7"/>
      <c r="E44" s="7" t="s">
        <v>157</v>
      </c>
      <c r="F44" s="139"/>
      <c r="G44" s="276">
        <v>95000</v>
      </c>
      <c r="H44" s="327">
        <v>106000</v>
      </c>
    </row>
    <row r="45" spans="1:8" s="2" customFormat="1" ht="15.75">
      <c r="A45" s="133"/>
      <c r="B45" s="7"/>
      <c r="C45" s="7" t="s">
        <v>78</v>
      </c>
      <c r="D45" s="7" t="s">
        <v>77</v>
      </c>
      <c r="E45" s="7"/>
      <c r="F45" s="135"/>
      <c r="G45" s="277">
        <f>SUM(G46:G47)</f>
        <v>50000</v>
      </c>
      <c r="H45" s="329">
        <f>SUM(H46:H47)</f>
        <v>4566200</v>
      </c>
    </row>
    <row r="46" spans="1:8" s="2" customFormat="1" ht="15.75">
      <c r="A46" s="133"/>
      <c r="B46" s="7"/>
      <c r="C46" s="7"/>
      <c r="D46" s="7"/>
      <c r="E46" s="7" t="s">
        <v>17</v>
      </c>
      <c r="F46" s="135"/>
      <c r="G46" s="276">
        <v>50000</v>
      </c>
      <c r="H46" s="327">
        <v>50000</v>
      </c>
    </row>
    <row r="47" spans="1:8" s="2" customFormat="1" ht="15.75">
      <c r="A47" s="133"/>
      <c r="B47" s="7"/>
      <c r="C47" s="7"/>
      <c r="D47" s="7"/>
      <c r="E47" s="7" t="s">
        <v>300</v>
      </c>
      <c r="F47" s="135"/>
      <c r="G47" s="276">
        <v>0</v>
      </c>
      <c r="H47" s="327">
        <v>4516200</v>
      </c>
    </row>
    <row r="48" spans="1:8" s="2" customFormat="1" ht="15.75">
      <c r="A48" s="133"/>
      <c r="B48" s="7"/>
      <c r="C48" s="7" t="s">
        <v>296</v>
      </c>
      <c r="D48" s="7" t="s">
        <v>79</v>
      </c>
      <c r="E48" s="7"/>
      <c r="F48" s="135"/>
      <c r="G48" s="276">
        <v>9876000</v>
      </c>
      <c r="H48" s="327">
        <v>6732438</v>
      </c>
    </row>
    <row r="49" spans="1:8" s="2" customFormat="1" ht="15.75">
      <c r="A49" s="146" t="s">
        <v>80</v>
      </c>
      <c r="B49" s="147"/>
      <c r="C49" s="147" t="s">
        <v>81</v>
      </c>
      <c r="D49" s="147"/>
      <c r="E49" s="147"/>
      <c r="F49" s="135"/>
      <c r="G49" s="278">
        <f>SUM(G50)</f>
        <v>0</v>
      </c>
      <c r="H49" s="326">
        <f>SUM(H50)</f>
        <v>50000</v>
      </c>
    </row>
    <row r="50" spans="1:8" s="2" customFormat="1" ht="15.75">
      <c r="A50" s="133"/>
      <c r="B50" s="7"/>
      <c r="C50" s="7" t="s">
        <v>284</v>
      </c>
      <c r="D50" s="7" t="s">
        <v>307</v>
      </c>
      <c r="E50" s="7"/>
      <c r="F50" s="135"/>
      <c r="G50" s="276">
        <f>SUM(G51)</f>
        <v>0</v>
      </c>
      <c r="H50" s="327">
        <f>SUM(H51)</f>
        <v>50000</v>
      </c>
    </row>
    <row r="51" spans="1:8" s="2" customFormat="1" ht="15.75">
      <c r="A51" s="133"/>
      <c r="B51" s="7"/>
      <c r="C51" s="7"/>
      <c r="D51" s="7"/>
      <c r="E51" s="7" t="s">
        <v>308</v>
      </c>
      <c r="F51" s="135"/>
      <c r="G51" s="276">
        <v>0</v>
      </c>
      <c r="H51" s="327">
        <v>50000</v>
      </c>
    </row>
    <row r="52" spans="1:8" s="2" customFormat="1" ht="15.75">
      <c r="A52" s="133"/>
      <c r="B52" s="7"/>
      <c r="C52" s="7"/>
      <c r="D52" s="7"/>
      <c r="E52" s="7"/>
      <c r="F52" s="135"/>
      <c r="G52" s="276"/>
      <c r="H52" s="328"/>
    </row>
    <row r="53" spans="1:8" s="2" customFormat="1" ht="15.75">
      <c r="A53" s="169" t="s">
        <v>285</v>
      </c>
      <c r="B53" s="172"/>
      <c r="C53" s="172"/>
      <c r="D53" s="172"/>
      <c r="E53" s="172"/>
      <c r="F53" s="173"/>
      <c r="G53" s="279">
        <f>SUM(G54)</f>
        <v>0</v>
      </c>
      <c r="H53" s="325">
        <f>SUM(H54)</f>
        <v>5000</v>
      </c>
    </row>
    <row r="54" spans="1:8" s="2" customFormat="1" ht="15.75">
      <c r="A54" s="132" t="s">
        <v>30</v>
      </c>
      <c r="B54" s="40"/>
      <c r="C54" s="40" t="s">
        <v>31</v>
      </c>
      <c r="D54" s="40"/>
      <c r="E54" s="40"/>
      <c r="F54" s="135"/>
      <c r="G54" s="278">
        <f>SUM(G55)</f>
        <v>0</v>
      </c>
      <c r="H54" s="326">
        <f>SUM(H55)</f>
        <v>5000</v>
      </c>
    </row>
    <row r="55" spans="1:8" s="2" customFormat="1" ht="15.75">
      <c r="A55" s="133"/>
      <c r="B55" s="7"/>
      <c r="C55" s="7" t="s">
        <v>61</v>
      </c>
      <c r="D55" s="7" t="s">
        <v>286</v>
      </c>
      <c r="E55" s="7"/>
      <c r="F55" s="135"/>
      <c r="G55" s="276">
        <v>0</v>
      </c>
      <c r="H55" s="327">
        <v>5000</v>
      </c>
    </row>
    <row r="56" spans="1:8" s="2" customFormat="1" ht="15.75">
      <c r="A56" s="133"/>
      <c r="B56" s="7"/>
      <c r="C56" s="7"/>
      <c r="D56" s="7"/>
      <c r="E56" s="7"/>
      <c r="F56" s="135"/>
      <c r="G56" s="276"/>
      <c r="H56" s="328"/>
    </row>
    <row r="57" spans="1:8" s="2" customFormat="1" ht="15.75">
      <c r="A57" s="169" t="s">
        <v>262</v>
      </c>
      <c r="B57" s="172"/>
      <c r="C57" s="172"/>
      <c r="D57" s="172"/>
      <c r="E57" s="172"/>
      <c r="F57" s="173"/>
      <c r="G57" s="279">
        <f>SUM(G58)</f>
        <v>0</v>
      </c>
      <c r="H57" s="325">
        <f>SUM(H58)</f>
        <v>212000</v>
      </c>
    </row>
    <row r="58" spans="1:8" s="2" customFormat="1" ht="15.75">
      <c r="A58" s="132" t="s">
        <v>30</v>
      </c>
      <c r="B58" s="40"/>
      <c r="C58" s="40" t="s">
        <v>31</v>
      </c>
      <c r="D58" s="40"/>
      <c r="E58" s="40"/>
      <c r="F58" s="135"/>
      <c r="G58" s="278">
        <f>SUM(G59+G62)</f>
        <v>0</v>
      </c>
      <c r="H58" s="326">
        <f>SUM(H59+H62)</f>
        <v>212000</v>
      </c>
    </row>
    <row r="59" spans="1:8" s="2" customFormat="1" ht="15.75">
      <c r="A59" s="133"/>
      <c r="B59" s="7" t="s">
        <v>46</v>
      </c>
      <c r="C59" s="7"/>
      <c r="D59" s="7" t="s">
        <v>47</v>
      </c>
      <c r="E59" s="7"/>
      <c r="F59" s="135"/>
      <c r="G59" s="276">
        <f>SUM(G60:G61)</f>
        <v>0</v>
      </c>
      <c r="H59" s="327">
        <f>SUM(H60:H61)</f>
        <v>167000</v>
      </c>
    </row>
    <row r="60" spans="1:8" s="2" customFormat="1" ht="15.75">
      <c r="A60" s="133"/>
      <c r="B60" s="7"/>
      <c r="C60" s="7" t="s">
        <v>52</v>
      </c>
      <c r="D60" s="7" t="s">
        <v>6</v>
      </c>
      <c r="E60" s="7"/>
      <c r="F60" s="135"/>
      <c r="G60" s="276">
        <v>0</v>
      </c>
      <c r="H60" s="327">
        <v>77000</v>
      </c>
    </row>
    <row r="61" spans="1:8" s="2" customFormat="1" ht="15.75">
      <c r="A61" s="133"/>
      <c r="B61" s="7"/>
      <c r="C61" s="7" t="s">
        <v>287</v>
      </c>
      <c r="D61" s="7" t="s">
        <v>288</v>
      </c>
      <c r="E61" s="7"/>
      <c r="F61" s="135"/>
      <c r="G61" s="276">
        <v>0</v>
      </c>
      <c r="H61" s="327">
        <v>90000</v>
      </c>
    </row>
    <row r="62" spans="1:8" s="2" customFormat="1" ht="15.75">
      <c r="A62" s="133"/>
      <c r="B62" s="7" t="s">
        <v>57</v>
      </c>
      <c r="C62" s="7"/>
      <c r="D62" s="7" t="s">
        <v>58</v>
      </c>
      <c r="E62" s="7"/>
      <c r="F62" s="135"/>
      <c r="G62" s="276">
        <f>SUM(G63)</f>
        <v>0</v>
      </c>
      <c r="H62" s="327">
        <f>SUM(H63)</f>
        <v>45000</v>
      </c>
    </row>
    <row r="63" spans="1:8" s="2" customFormat="1" ht="15.75">
      <c r="A63" s="133"/>
      <c r="B63" s="7"/>
      <c r="C63" s="7" t="s">
        <v>59</v>
      </c>
      <c r="D63" s="7" t="s">
        <v>60</v>
      </c>
      <c r="E63" s="7"/>
      <c r="F63" s="135"/>
      <c r="G63" s="276">
        <v>0</v>
      </c>
      <c r="H63" s="327">
        <v>45000</v>
      </c>
    </row>
    <row r="64" spans="1:8" s="2" customFormat="1" ht="15.75">
      <c r="A64" s="133"/>
      <c r="B64" s="7"/>
      <c r="C64" s="7"/>
      <c r="D64" s="7"/>
      <c r="E64" s="7"/>
      <c r="F64" s="135"/>
      <c r="G64" s="276"/>
      <c r="H64" s="328"/>
    </row>
    <row r="65" spans="1:8" s="2" customFormat="1" ht="15.75">
      <c r="A65" s="169" t="s">
        <v>226</v>
      </c>
      <c r="B65" s="172"/>
      <c r="C65" s="172"/>
      <c r="D65" s="172"/>
      <c r="E65" s="172"/>
      <c r="F65" s="173"/>
      <c r="G65" s="280">
        <f>SUM(G66)</f>
        <v>1400000</v>
      </c>
      <c r="H65" s="325">
        <f>SUM(H66)</f>
        <v>1775000</v>
      </c>
    </row>
    <row r="66" spans="1:8" s="2" customFormat="1" ht="15.75">
      <c r="A66" s="132" t="s">
        <v>185</v>
      </c>
      <c r="B66" s="40"/>
      <c r="C66" s="40" t="s">
        <v>184</v>
      </c>
      <c r="D66" s="40"/>
      <c r="E66" s="40"/>
      <c r="F66" s="135"/>
      <c r="G66" s="273">
        <f>SUM(G67)</f>
        <v>1400000</v>
      </c>
      <c r="H66" s="326">
        <f>SUM(H67)</f>
        <v>1775000</v>
      </c>
    </row>
    <row r="67" spans="1:8" s="2" customFormat="1" ht="15.75">
      <c r="A67" s="133"/>
      <c r="B67" s="7"/>
      <c r="C67" s="7" t="s">
        <v>227</v>
      </c>
      <c r="D67" s="7" t="s">
        <v>228</v>
      </c>
      <c r="E67" s="7"/>
      <c r="F67" s="135"/>
      <c r="G67" s="276">
        <v>1400000</v>
      </c>
      <c r="H67" s="327">
        <v>1775000</v>
      </c>
    </row>
    <row r="68" spans="1:8" s="2" customFormat="1" ht="15.75">
      <c r="A68" s="133"/>
      <c r="B68" s="7"/>
      <c r="C68" s="7"/>
      <c r="D68" s="7"/>
      <c r="E68" s="7"/>
      <c r="F68" s="135"/>
      <c r="G68" s="276"/>
      <c r="H68" s="328"/>
    </row>
    <row r="69" spans="1:8" s="2" customFormat="1" ht="15.75">
      <c r="A69" s="174" t="s">
        <v>143</v>
      </c>
      <c r="B69" s="175"/>
      <c r="C69" s="175"/>
      <c r="D69" s="175"/>
      <c r="E69" s="175"/>
      <c r="F69" s="176"/>
      <c r="G69" s="279">
        <f>SUM(G70+G81+G86)</f>
        <v>7398000</v>
      </c>
      <c r="H69" s="325">
        <f>SUM(H70+H81+H86)</f>
        <v>8876150</v>
      </c>
    </row>
    <row r="70" spans="1:8" s="2" customFormat="1" ht="15.75">
      <c r="A70" s="146" t="s">
        <v>21</v>
      </c>
      <c r="B70" s="147"/>
      <c r="C70" s="147" t="s">
        <v>8</v>
      </c>
      <c r="D70" s="147"/>
      <c r="E70" s="147"/>
      <c r="F70" s="149"/>
      <c r="G70" s="278">
        <f>SUM(G71+G78)</f>
        <v>3747000</v>
      </c>
      <c r="H70" s="326">
        <f>SUM(H71+H78)</f>
        <v>4034000</v>
      </c>
    </row>
    <row r="71" spans="1:8" s="2" customFormat="1" ht="15.75">
      <c r="A71" s="150"/>
      <c r="B71" s="151" t="s">
        <v>22</v>
      </c>
      <c r="C71" s="151"/>
      <c r="D71" s="151" t="s">
        <v>23</v>
      </c>
      <c r="E71" s="151"/>
      <c r="F71" s="149">
        <v>2</v>
      </c>
      <c r="G71" s="277">
        <f>SUM(G72+G75+G77+G74)</f>
        <v>3667000</v>
      </c>
      <c r="H71" s="329">
        <f>SUM(H72+H75+H77+H74)</f>
        <v>3934000</v>
      </c>
    </row>
    <row r="72" spans="1:8" s="2" customFormat="1" ht="15.75">
      <c r="A72" s="150"/>
      <c r="B72" s="151"/>
      <c r="C72" s="151" t="s">
        <v>24</v>
      </c>
      <c r="D72" s="151" t="s">
        <v>25</v>
      </c>
      <c r="E72" s="151"/>
      <c r="F72" s="149"/>
      <c r="G72" s="277">
        <f>SUM(G73)</f>
        <v>3100000</v>
      </c>
      <c r="H72" s="329">
        <f>SUM(H73)</f>
        <v>2616000</v>
      </c>
    </row>
    <row r="73" spans="1:8" s="2" customFormat="1" ht="15.75">
      <c r="A73" s="150"/>
      <c r="B73" s="151"/>
      <c r="C73" s="151"/>
      <c r="D73" s="151" t="s">
        <v>141</v>
      </c>
      <c r="E73" s="151"/>
      <c r="F73" s="149"/>
      <c r="G73" s="276">
        <v>3100000</v>
      </c>
      <c r="H73" s="327">
        <v>2616000</v>
      </c>
    </row>
    <row r="74" spans="1:8" s="2" customFormat="1" ht="15.75">
      <c r="A74" s="150"/>
      <c r="B74" s="151"/>
      <c r="C74" s="151" t="s">
        <v>313</v>
      </c>
      <c r="D74" s="151" t="s">
        <v>314</v>
      </c>
      <c r="E74" s="151"/>
      <c r="F74" s="149"/>
      <c r="G74" s="276">
        <v>0</v>
      </c>
      <c r="H74" s="327">
        <v>645000</v>
      </c>
    </row>
    <row r="75" spans="1:8" s="2" customFormat="1" ht="15.75">
      <c r="A75" s="150"/>
      <c r="B75" s="151"/>
      <c r="C75" s="151" t="s">
        <v>166</v>
      </c>
      <c r="D75" s="151" t="s">
        <v>167</v>
      </c>
      <c r="E75" s="151"/>
      <c r="F75" s="149"/>
      <c r="G75" s="277">
        <f>SUM(G76)</f>
        <v>192000</v>
      </c>
      <c r="H75" s="329">
        <f>SUM(H76)</f>
        <v>208000</v>
      </c>
    </row>
    <row r="76" spans="1:8" s="2" customFormat="1" ht="15.75">
      <c r="A76" s="150"/>
      <c r="B76" s="151"/>
      <c r="C76" s="151"/>
      <c r="D76" s="151" t="s">
        <v>150</v>
      </c>
      <c r="E76" s="151"/>
      <c r="F76" s="149"/>
      <c r="G76" s="276">
        <v>192000</v>
      </c>
      <c r="H76" s="327">
        <v>208000</v>
      </c>
    </row>
    <row r="77" spans="1:8" s="2" customFormat="1" ht="15.75">
      <c r="A77" s="150"/>
      <c r="B77" s="151"/>
      <c r="C77" s="151" t="s">
        <v>256</v>
      </c>
      <c r="D77" s="151" t="s">
        <v>257</v>
      </c>
      <c r="E77" s="151"/>
      <c r="F77" s="149"/>
      <c r="G77" s="276">
        <v>375000</v>
      </c>
      <c r="H77" s="327">
        <v>465000</v>
      </c>
    </row>
    <row r="78" spans="1:8" s="2" customFormat="1" ht="15.75">
      <c r="A78" s="150"/>
      <c r="B78" s="151" t="s">
        <v>26</v>
      </c>
      <c r="C78" s="151"/>
      <c r="D78" s="151" t="s">
        <v>2</v>
      </c>
      <c r="E78" s="151"/>
      <c r="F78" s="149"/>
      <c r="G78" s="277">
        <f>SUM(G79)</f>
        <v>80000</v>
      </c>
      <c r="H78" s="329">
        <f>SUM(H79)</f>
        <v>100000</v>
      </c>
    </row>
    <row r="79" spans="1:8" s="2" customFormat="1" ht="15.75">
      <c r="A79" s="150"/>
      <c r="B79" s="151"/>
      <c r="C79" s="151" t="s">
        <v>315</v>
      </c>
      <c r="D79" s="151" t="s">
        <v>316</v>
      </c>
      <c r="E79" s="151"/>
      <c r="F79" s="149"/>
      <c r="G79" s="276">
        <f>SUM(G80)</f>
        <v>80000</v>
      </c>
      <c r="H79" s="327">
        <f>SUM(H80)</f>
        <v>100000</v>
      </c>
    </row>
    <row r="80" spans="1:8" s="2" customFormat="1" ht="15.75">
      <c r="A80" s="150"/>
      <c r="B80" s="151"/>
      <c r="C80" s="151"/>
      <c r="D80" s="151"/>
      <c r="E80" s="151" t="s">
        <v>218</v>
      </c>
      <c r="F80" s="149"/>
      <c r="G80" s="276">
        <v>80000</v>
      </c>
      <c r="H80" s="327">
        <v>100000</v>
      </c>
    </row>
    <row r="81" spans="1:8" s="2" customFormat="1" ht="15.75" customHeight="1">
      <c r="A81" s="146" t="s">
        <v>28</v>
      </c>
      <c r="B81" s="147"/>
      <c r="C81" s="147" t="s">
        <v>29</v>
      </c>
      <c r="D81" s="49"/>
      <c r="E81" s="49"/>
      <c r="F81" s="159"/>
      <c r="G81" s="278">
        <f>SUM(G82:G85)</f>
        <v>1026000</v>
      </c>
      <c r="H81" s="326">
        <f>SUM(H82:H85)</f>
        <v>1405150</v>
      </c>
    </row>
    <row r="82" spans="1:8" s="2" customFormat="1" ht="15.75">
      <c r="A82" s="150"/>
      <c r="B82" s="151"/>
      <c r="C82" s="151" t="s">
        <v>301</v>
      </c>
      <c r="D82" s="151" t="s">
        <v>15</v>
      </c>
      <c r="E82" s="151"/>
      <c r="F82" s="149"/>
      <c r="G82" s="276">
        <v>960000</v>
      </c>
      <c r="H82" s="327">
        <v>1107150</v>
      </c>
    </row>
    <row r="83" spans="1:8" s="2" customFormat="1" ht="15.75">
      <c r="A83" s="150"/>
      <c r="B83" s="151"/>
      <c r="C83" s="151" t="s">
        <v>302</v>
      </c>
      <c r="D83" s="151" t="s">
        <v>32</v>
      </c>
      <c r="E83" s="151"/>
      <c r="F83" s="149"/>
      <c r="G83" s="276">
        <v>32000</v>
      </c>
      <c r="H83" s="327">
        <v>38000</v>
      </c>
    </row>
    <row r="84" spans="1:8" s="2" customFormat="1" ht="15.75">
      <c r="A84" s="150"/>
      <c r="B84" s="151"/>
      <c r="C84" s="151" t="s">
        <v>304</v>
      </c>
      <c r="D84" s="151" t="s">
        <v>289</v>
      </c>
      <c r="E84" s="151"/>
      <c r="F84" s="149"/>
      <c r="G84" s="276">
        <v>0</v>
      </c>
      <c r="H84" s="327">
        <v>221000</v>
      </c>
    </row>
    <row r="85" spans="1:8" s="2" customFormat="1" ht="15.75">
      <c r="A85" s="150"/>
      <c r="B85" s="151"/>
      <c r="C85" s="151" t="s">
        <v>305</v>
      </c>
      <c r="D85" s="151" t="s">
        <v>306</v>
      </c>
      <c r="E85" s="151"/>
      <c r="F85" s="149"/>
      <c r="G85" s="276">
        <v>34000</v>
      </c>
      <c r="H85" s="327">
        <v>39000</v>
      </c>
    </row>
    <row r="86" spans="1:8" s="2" customFormat="1" ht="14.25" customHeight="1">
      <c r="A86" s="146" t="s">
        <v>30</v>
      </c>
      <c r="B86" s="147"/>
      <c r="C86" s="147" t="s">
        <v>31</v>
      </c>
      <c r="D86" s="147"/>
      <c r="E86" s="147"/>
      <c r="F86" s="149"/>
      <c r="G86" s="278">
        <f>SUM(G87+G93+G102)</f>
        <v>2625000</v>
      </c>
      <c r="H86" s="326">
        <f>SUM(H87+H93+H102)</f>
        <v>3437000</v>
      </c>
    </row>
    <row r="87" spans="1:8" s="37" customFormat="1" ht="15.75">
      <c r="A87" s="150"/>
      <c r="B87" s="151" t="s">
        <v>33</v>
      </c>
      <c r="C87" s="151"/>
      <c r="D87" s="151" t="s">
        <v>3</v>
      </c>
      <c r="E87" s="22"/>
      <c r="F87" s="156"/>
      <c r="G87" s="277">
        <f>SUM(G88+G89)</f>
        <v>550000</v>
      </c>
      <c r="H87" s="329">
        <f>SUM(H88+H89)</f>
        <v>1031000</v>
      </c>
    </row>
    <row r="88" spans="1:8" s="37" customFormat="1" ht="15.75">
      <c r="A88" s="150"/>
      <c r="B88" s="151"/>
      <c r="C88" s="151" t="s">
        <v>34</v>
      </c>
      <c r="D88" s="151" t="s">
        <v>295</v>
      </c>
      <c r="E88" s="22"/>
      <c r="F88" s="156"/>
      <c r="G88" s="277">
        <v>0</v>
      </c>
      <c r="H88" s="329">
        <v>15000</v>
      </c>
    </row>
    <row r="89" spans="1:8" s="2" customFormat="1" ht="15.75">
      <c r="A89" s="150"/>
      <c r="B89" s="151"/>
      <c r="C89" s="151" t="s">
        <v>36</v>
      </c>
      <c r="D89" s="151" t="s">
        <v>37</v>
      </c>
      <c r="E89" s="151"/>
      <c r="F89" s="149"/>
      <c r="G89" s="277">
        <f>SUM(G90:G92)</f>
        <v>550000</v>
      </c>
      <c r="H89" s="329">
        <f>SUM(H90:H92)</f>
        <v>1016000</v>
      </c>
    </row>
    <row r="90" spans="1:8" s="2" customFormat="1" ht="15.75">
      <c r="A90" s="146"/>
      <c r="B90" s="147"/>
      <c r="C90" s="147"/>
      <c r="D90" s="147"/>
      <c r="E90" s="151" t="s">
        <v>39</v>
      </c>
      <c r="F90" s="149"/>
      <c r="G90" s="276">
        <v>300000</v>
      </c>
      <c r="H90" s="327">
        <v>473000</v>
      </c>
    </row>
    <row r="91" spans="1:8" s="2" customFormat="1" ht="15.75">
      <c r="A91" s="146"/>
      <c r="B91" s="147"/>
      <c r="C91" s="147"/>
      <c r="D91" s="147"/>
      <c r="E91" s="151" t="s">
        <v>206</v>
      </c>
      <c r="F91" s="149"/>
      <c r="G91" s="276">
        <v>50000</v>
      </c>
      <c r="H91" s="327">
        <v>50000</v>
      </c>
    </row>
    <row r="92" spans="1:8" s="2" customFormat="1" ht="15.75">
      <c r="A92" s="146"/>
      <c r="B92" s="147"/>
      <c r="C92" s="147"/>
      <c r="D92" s="147"/>
      <c r="E92" s="151" t="s">
        <v>12</v>
      </c>
      <c r="F92" s="149"/>
      <c r="G92" s="276">
        <v>200000</v>
      </c>
      <c r="H92" s="327">
        <v>493000</v>
      </c>
    </row>
    <row r="93" spans="1:8" s="37" customFormat="1" ht="15.75">
      <c r="A93" s="150"/>
      <c r="B93" s="151" t="s">
        <v>46</v>
      </c>
      <c r="C93" s="151"/>
      <c r="D93" s="151" t="s">
        <v>47</v>
      </c>
      <c r="E93" s="151"/>
      <c r="F93" s="149"/>
      <c r="G93" s="277">
        <f>SUM(G94+G97+G98)</f>
        <v>1665000</v>
      </c>
      <c r="H93" s="329">
        <f>SUM(H94+H97+H98)</f>
        <v>1966000</v>
      </c>
    </row>
    <row r="94" spans="1:8" s="2" customFormat="1" ht="15.75">
      <c r="A94" s="150"/>
      <c r="B94" s="151"/>
      <c r="C94" s="151" t="s">
        <v>48</v>
      </c>
      <c r="D94" s="151" t="s">
        <v>49</v>
      </c>
      <c r="E94" s="151"/>
      <c r="F94" s="149"/>
      <c r="G94" s="276">
        <f>SUM(G95:G96)</f>
        <v>920000</v>
      </c>
      <c r="H94" s="327">
        <f>SUM(H95:H96)</f>
        <v>620000</v>
      </c>
    </row>
    <row r="95" spans="1:8" s="2" customFormat="1" ht="15.75">
      <c r="A95" s="150"/>
      <c r="B95" s="151"/>
      <c r="C95" s="151"/>
      <c r="D95" s="151"/>
      <c r="E95" s="151" t="s">
        <v>50</v>
      </c>
      <c r="F95" s="149"/>
      <c r="G95" s="276">
        <v>900000</v>
      </c>
      <c r="H95" s="327">
        <v>600000</v>
      </c>
    </row>
    <row r="96" spans="1:8" s="2" customFormat="1" ht="15.75">
      <c r="A96" s="150"/>
      <c r="B96" s="151"/>
      <c r="C96" s="151"/>
      <c r="D96" s="151"/>
      <c r="E96" s="151" t="s">
        <v>5</v>
      </c>
      <c r="F96" s="149"/>
      <c r="G96" s="276">
        <v>20000</v>
      </c>
      <c r="H96" s="327">
        <v>20000</v>
      </c>
    </row>
    <row r="97" spans="1:8" s="2" customFormat="1" ht="15.75">
      <c r="A97" s="150"/>
      <c r="B97" s="151"/>
      <c r="C97" s="151" t="s">
        <v>52</v>
      </c>
      <c r="D97" s="151" t="s">
        <v>6</v>
      </c>
      <c r="E97" s="151"/>
      <c r="F97" s="149"/>
      <c r="G97" s="276">
        <v>50000</v>
      </c>
      <c r="H97" s="327">
        <v>146000</v>
      </c>
    </row>
    <row r="98" spans="1:8" s="2" customFormat="1" ht="15.75">
      <c r="A98" s="150"/>
      <c r="B98" s="151"/>
      <c r="C98" s="151" t="s">
        <v>53</v>
      </c>
      <c r="D98" s="151" t="s">
        <v>54</v>
      </c>
      <c r="E98" s="151"/>
      <c r="F98" s="149"/>
      <c r="G98" s="277">
        <f>SUM(G99:G101)</f>
        <v>695000</v>
      </c>
      <c r="H98" s="329">
        <f>SUM(H99:H101)</f>
        <v>1200000</v>
      </c>
    </row>
    <row r="99" spans="1:8" s="2" customFormat="1" ht="15.75">
      <c r="A99" s="150"/>
      <c r="B99" s="151"/>
      <c r="C99" s="151"/>
      <c r="D99" s="151"/>
      <c r="E99" s="151" t="s">
        <v>55</v>
      </c>
      <c r="F99" s="149"/>
      <c r="G99" s="276">
        <v>230000</v>
      </c>
      <c r="H99" s="327">
        <v>771000</v>
      </c>
    </row>
    <row r="100" spans="1:8" s="2" customFormat="1" ht="15.75">
      <c r="A100" s="150"/>
      <c r="B100" s="151"/>
      <c r="C100" s="151"/>
      <c r="D100" s="151"/>
      <c r="E100" s="151" t="s">
        <v>251</v>
      </c>
      <c r="F100" s="149"/>
      <c r="G100" s="276">
        <v>450000</v>
      </c>
      <c r="H100" s="327">
        <v>414000</v>
      </c>
    </row>
    <row r="101" spans="1:8" s="2" customFormat="1" ht="15.75">
      <c r="A101" s="150"/>
      <c r="B101" s="151"/>
      <c r="C101" s="151"/>
      <c r="D101" s="151"/>
      <c r="E101" s="151" t="s">
        <v>144</v>
      </c>
      <c r="F101" s="149"/>
      <c r="G101" s="276">
        <v>15000</v>
      </c>
      <c r="H101" s="327">
        <v>15000</v>
      </c>
    </row>
    <row r="102" spans="1:8" s="37" customFormat="1" ht="15.75">
      <c r="A102" s="150"/>
      <c r="B102" s="151" t="s">
        <v>57</v>
      </c>
      <c r="C102" s="151"/>
      <c r="D102" s="151" t="s">
        <v>58</v>
      </c>
      <c r="E102" s="151"/>
      <c r="F102" s="149"/>
      <c r="G102" s="277">
        <f>SUM(G103)</f>
        <v>410000</v>
      </c>
      <c r="H102" s="329">
        <f>SUM(H103)</f>
        <v>440000</v>
      </c>
    </row>
    <row r="103" spans="1:8" s="2" customFormat="1" ht="15.75">
      <c r="A103" s="150"/>
      <c r="B103" s="151"/>
      <c r="C103" s="151" t="s">
        <v>59</v>
      </c>
      <c r="D103" s="151" t="s">
        <v>60</v>
      </c>
      <c r="E103" s="151"/>
      <c r="F103" s="149"/>
      <c r="G103" s="276">
        <v>410000</v>
      </c>
      <c r="H103" s="327">
        <v>440000</v>
      </c>
    </row>
    <row r="104" spans="1:8" s="2" customFormat="1" ht="15.75">
      <c r="A104" s="150"/>
      <c r="B104" s="151"/>
      <c r="C104" s="151"/>
      <c r="D104" s="151"/>
      <c r="E104" s="151"/>
      <c r="F104" s="149"/>
      <c r="G104" s="276"/>
      <c r="H104" s="328"/>
    </row>
    <row r="105" spans="1:8" s="9" customFormat="1" ht="15.75">
      <c r="A105" s="174" t="s">
        <v>207</v>
      </c>
      <c r="B105" s="177"/>
      <c r="C105" s="177"/>
      <c r="D105" s="177"/>
      <c r="E105" s="177"/>
      <c r="F105" s="178"/>
      <c r="G105" s="279">
        <f>SUM(G106)</f>
        <v>1040000</v>
      </c>
      <c r="H105" s="325">
        <f>SUM(H106)</f>
        <v>1050000</v>
      </c>
    </row>
    <row r="106" spans="1:8" s="2" customFormat="1" ht="15.75">
      <c r="A106" s="146" t="s">
        <v>30</v>
      </c>
      <c r="B106" s="147"/>
      <c r="C106" s="147" t="s">
        <v>31</v>
      </c>
      <c r="D106" s="147"/>
      <c r="E106" s="147"/>
      <c r="F106" s="142"/>
      <c r="G106" s="278">
        <f>SUM(G110+G107)</f>
        <v>1040000</v>
      </c>
      <c r="H106" s="326">
        <f>SUM(H110+H107)</f>
        <v>1050000</v>
      </c>
    </row>
    <row r="107" spans="1:8" s="2" customFormat="1" ht="15.75">
      <c r="A107" s="146"/>
      <c r="B107" s="151" t="s">
        <v>46</v>
      </c>
      <c r="C107" s="151"/>
      <c r="D107" s="151" t="s">
        <v>47</v>
      </c>
      <c r="E107" s="151"/>
      <c r="F107" s="142"/>
      <c r="G107" s="277">
        <f>SUM(G108)</f>
        <v>660000</v>
      </c>
      <c r="H107" s="329">
        <f>SUM(H108)</f>
        <v>666000</v>
      </c>
    </row>
    <row r="108" spans="1:8" s="2" customFormat="1" ht="15.75">
      <c r="A108" s="146"/>
      <c r="B108" s="151"/>
      <c r="C108" s="151" t="s">
        <v>53</v>
      </c>
      <c r="D108" s="151" t="s">
        <v>54</v>
      </c>
      <c r="E108" s="151"/>
      <c r="F108" s="142"/>
      <c r="G108" s="277">
        <f>SUM(G109)</f>
        <v>660000</v>
      </c>
      <c r="H108" s="329">
        <f>SUM(H109)</f>
        <v>666000</v>
      </c>
    </row>
    <row r="109" spans="1:8" s="2" customFormat="1" ht="15.75">
      <c r="A109" s="146"/>
      <c r="B109" s="151"/>
      <c r="C109" s="151"/>
      <c r="D109" s="151"/>
      <c r="E109" s="151" t="s">
        <v>55</v>
      </c>
      <c r="F109" s="142"/>
      <c r="G109" s="276">
        <v>660000</v>
      </c>
      <c r="H109" s="327">
        <v>666000</v>
      </c>
    </row>
    <row r="110" spans="1:8" s="37" customFormat="1" ht="15.75">
      <c r="A110" s="150"/>
      <c r="B110" s="151" t="s">
        <v>57</v>
      </c>
      <c r="C110" s="151"/>
      <c r="D110" s="151" t="s">
        <v>58</v>
      </c>
      <c r="E110" s="151"/>
      <c r="F110" s="142"/>
      <c r="G110" s="277">
        <f>SUM(G111+G112)</f>
        <v>380000</v>
      </c>
      <c r="H110" s="329">
        <f>SUM(H111+H112)</f>
        <v>384000</v>
      </c>
    </row>
    <row r="111" spans="1:8" s="2" customFormat="1" ht="15.75">
      <c r="A111" s="150"/>
      <c r="B111" s="151"/>
      <c r="C111" s="151" t="s">
        <v>59</v>
      </c>
      <c r="D111" s="151" t="s">
        <v>60</v>
      </c>
      <c r="E111" s="151"/>
      <c r="F111" s="142"/>
      <c r="G111" s="276">
        <v>180000</v>
      </c>
      <c r="H111" s="327">
        <v>180000</v>
      </c>
    </row>
    <row r="112" spans="1:8" s="2" customFormat="1" ht="15.75">
      <c r="A112" s="150"/>
      <c r="B112" s="151"/>
      <c r="C112" s="151" t="s">
        <v>61</v>
      </c>
      <c r="D112" s="151" t="s">
        <v>62</v>
      </c>
      <c r="E112" s="151"/>
      <c r="F112" s="142"/>
      <c r="G112" s="276">
        <f>SUM(G113:G113)</f>
        <v>200000</v>
      </c>
      <c r="H112" s="327">
        <f>SUM(H113:H113)</f>
        <v>204000</v>
      </c>
    </row>
    <row r="113" spans="1:8" s="2" customFormat="1" ht="15.75">
      <c r="A113" s="150"/>
      <c r="B113" s="151"/>
      <c r="C113" s="151"/>
      <c r="D113" s="151" t="s">
        <v>63</v>
      </c>
      <c r="E113" s="151"/>
      <c r="F113" s="142"/>
      <c r="G113" s="276">
        <v>200000</v>
      </c>
      <c r="H113" s="327">
        <v>204000</v>
      </c>
    </row>
    <row r="114" spans="1:8" s="2" customFormat="1" ht="15.75">
      <c r="A114" s="144"/>
      <c r="B114" s="141"/>
      <c r="C114" s="141"/>
      <c r="D114" s="141"/>
      <c r="E114" s="141"/>
      <c r="F114" s="142"/>
      <c r="G114" s="276"/>
      <c r="H114" s="328"/>
    </row>
    <row r="115" spans="1:8" s="9" customFormat="1" ht="15.75">
      <c r="A115" s="174" t="s">
        <v>146</v>
      </c>
      <c r="B115" s="177"/>
      <c r="C115" s="177"/>
      <c r="D115" s="177"/>
      <c r="E115" s="177"/>
      <c r="F115" s="179"/>
      <c r="G115" s="279">
        <f>SUM(G116)</f>
        <v>40000</v>
      </c>
      <c r="H115" s="325">
        <f>SUM(H116)</f>
        <v>40000</v>
      </c>
    </row>
    <row r="116" spans="1:8" s="2" customFormat="1" ht="15.75">
      <c r="A116" s="146" t="s">
        <v>30</v>
      </c>
      <c r="B116" s="147"/>
      <c r="C116" s="147" t="s">
        <v>31</v>
      </c>
      <c r="D116" s="147"/>
      <c r="E116" s="147"/>
      <c r="F116" s="149"/>
      <c r="G116" s="278">
        <f>SUM(G117+G120+G124)</f>
        <v>40000</v>
      </c>
      <c r="H116" s="326">
        <f>SUM(H117+H120+H124)</f>
        <v>40000</v>
      </c>
    </row>
    <row r="117" spans="1:8" s="37" customFormat="1" ht="15.75">
      <c r="A117" s="150"/>
      <c r="B117" s="151" t="s">
        <v>33</v>
      </c>
      <c r="C117" s="151"/>
      <c r="D117" s="151" t="s">
        <v>3</v>
      </c>
      <c r="E117" s="22"/>
      <c r="F117" s="156"/>
      <c r="G117" s="277">
        <f>SUM(G118)</f>
        <v>10000</v>
      </c>
      <c r="H117" s="329">
        <f>SUM(H118)</f>
        <v>10000</v>
      </c>
    </row>
    <row r="118" spans="1:8" s="2" customFormat="1" ht="15.75">
      <c r="A118" s="150"/>
      <c r="B118" s="151"/>
      <c r="C118" s="151" t="s">
        <v>36</v>
      </c>
      <c r="D118" s="151" t="s">
        <v>37</v>
      </c>
      <c r="E118" s="151"/>
      <c r="F118" s="149"/>
      <c r="G118" s="276">
        <f>SUM(G119:G119)</f>
        <v>10000</v>
      </c>
      <c r="H118" s="327">
        <f>SUM(H119:H119)</f>
        <v>10000</v>
      </c>
    </row>
    <row r="119" spans="1:8" s="2" customFormat="1" ht="15.75">
      <c r="A119" s="146"/>
      <c r="B119" s="147"/>
      <c r="C119" s="147"/>
      <c r="D119" s="147"/>
      <c r="E119" s="151" t="s">
        <v>12</v>
      </c>
      <c r="F119" s="149"/>
      <c r="G119" s="276">
        <v>10000</v>
      </c>
      <c r="H119" s="327">
        <v>10000</v>
      </c>
    </row>
    <row r="120" spans="1:8" s="37" customFormat="1" ht="15.75">
      <c r="A120" s="150"/>
      <c r="B120" s="151" t="s">
        <v>46</v>
      </c>
      <c r="C120" s="151"/>
      <c r="D120" s="151" t="s">
        <v>47</v>
      </c>
      <c r="E120" s="151"/>
      <c r="F120" s="149"/>
      <c r="G120" s="277">
        <f>SUM(G121)</f>
        <v>20000</v>
      </c>
      <c r="H120" s="329">
        <f>SUM(H121)</f>
        <v>20000</v>
      </c>
    </row>
    <row r="121" spans="1:8" s="2" customFormat="1" ht="15.75">
      <c r="A121" s="150"/>
      <c r="B121" s="151"/>
      <c r="C121" s="151" t="s">
        <v>48</v>
      </c>
      <c r="D121" s="151" t="s">
        <v>49</v>
      </c>
      <c r="E121" s="151"/>
      <c r="F121" s="149"/>
      <c r="G121" s="276">
        <f>SUM(G122:G123)</f>
        <v>20000</v>
      </c>
      <c r="H121" s="327">
        <f>SUM(H122:H123)</f>
        <v>20000</v>
      </c>
    </row>
    <row r="122" spans="1:8" s="2" customFormat="1" ht="15.75">
      <c r="A122" s="150"/>
      <c r="B122" s="151"/>
      <c r="C122" s="151"/>
      <c r="D122" s="151"/>
      <c r="E122" s="151" t="s">
        <v>50</v>
      </c>
      <c r="F122" s="149"/>
      <c r="G122" s="276">
        <v>2000</v>
      </c>
      <c r="H122" s="327">
        <v>5000</v>
      </c>
    </row>
    <row r="123" spans="1:8" s="2" customFormat="1" ht="15.75">
      <c r="A123" s="150"/>
      <c r="B123" s="151"/>
      <c r="C123" s="151"/>
      <c r="D123" s="151"/>
      <c r="E123" s="151" t="s">
        <v>5</v>
      </c>
      <c r="F123" s="149"/>
      <c r="G123" s="276">
        <v>18000</v>
      </c>
      <c r="H123" s="327">
        <v>15000</v>
      </c>
    </row>
    <row r="124" spans="1:8" s="37" customFormat="1" ht="15.75">
      <c r="A124" s="150"/>
      <c r="B124" s="151" t="s">
        <v>57</v>
      </c>
      <c r="C124" s="151"/>
      <c r="D124" s="151" t="s">
        <v>58</v>
      </c>
      <c r="E124" s="151"/>
      <c r="F124" s="149"/>
      <c r="G124" s="277">
        <f>SUM(G125)</f>
        <v>10000</v>
      </c>
      <c r="H124" s="329">
        <f>SUM(H125)</f>
        <v>10000</v>
      </c>
    </row>
    <row r="125" spans="1:8" s="2" customFormat="1" ht="15.75">
      <c r="A125" s="150"/>
      <c r="B125" s="151"/>
      <c r="C125" s="151" t="s">
        <v>59</v>
      </c>
      <c r="D125" s="151" t="s">
        <v>60</v>
      </c>
      <c r="E125" s="151"/>
      <c r="F125" s="149"/>
      <c r="G125" s="276">
        <v>10000</v>
      </c>
      <c r="H125" s="327">
        <v>10000</v>
      </c>
    </row>
    <row r="126" spans="1:8" s="2" customFormat="1" ht="15.75">
      <c r="A126" s="150"/>
      <c r="B126" s="151"/>
      <c r="C126" s="151"/>
      <c r="D126" s="151"/>
      <c r="E126" s="151"/>
      <c r="F126" s="149"/>
      <c r="G126" s="276"/>
      <c r="H126" s="328"/>
    </row>
    <row r="127" spans="1:8" s="9" customFormat="1" ht="15.75">
      <c r="A127" s="174" t="s">
        <v>147</v>
      </c>
      <c r="B127" s="177"/>
      <c r="C127" s="177"/>
      <c r="D127" s="177"/>
      <c r="E127" s="177"/>
      <c r="F127" s="179"/>
      <c r="G127" s="279">
        <f>SUM(G128+G134+G138)</f>
        <v>17760000</v>
      </c>
      <c r="H127" s="325">
        <f>SUM(H128+H134+H138)</f>
        <v>17762311</v>
      </c>
    </row>
    <row r="128" spans="1:8" s="2" customFormat="1" ht="15.75">
      <c r="A128" s="146" t="s">
        <v>30</v>
      </c>
      <c r="B128" s="147"/>
      <c r="C128" s="147" t="s">
        <v>31</v>
      </c>
      <c r="D128" s="147"/>
      <c r="E128" s="147"/>
      <c r="F128" s="149"/>
      <c r="G128" s="278">
        <f>SUM(G129+G132)</f>
        <v>3560000</v>
      </c>
      <c r="H128" s="326">
        <f>SUM(H129+H132)</f>
        <v>3560000</v>
      </c>
    </row>
    <row r="129" spans="1:8" s="37" customFormat="1" ht="15.75">
      <c r="A129" s="150"/>
      <c r="B129" s="151" t="s">
        <v>46</v>
      </c>
      <c r="C129" s="151"/>
      <c r="D129" s="151" t="s">
        <v>47</v>
      </c>
      <c r="E129" s="151"/>
      <c r="F129" s="149"/>
      <c r="G129" s="277">
        <f>SUM(G130)</f>
        <v>2800000</v>
      </c>
      <c r="H129" s="329">
        <f>SUM(H130)</f>
        <v>2800000</v>
      </c>
    </row>
    <row r="130" spans="1:8" s="2" customFormat="1" ht="15.75">
      <c r="A130" s="150"/>
      <c r="B130" s="151"/>
      <c r="C130" s="151" t="s">
        <v>48</v>
      </c>
      <c r="D130" s="151" t="s">
        <v>49</v>
      </c>
      <c r="E130" s="151"/>
      <c r="F130" s="149"/>
      <c r="G130" s="276">
        <f>SUM(G131:G131)</f>
        <v>2800000</v>
      </c>
      <c r="H130" s="327">
        <f>SUM(H131:H131)</f>
        <v>2800000</v>
      </c>
    </row>
    <row r="131" spans="1:8" s="2" customFormat="1" ht="15.75">
      <c r="A131" s="150"/>
      <c r="B131" s="151"/>
      <c r="C131" s="151"/>
      <c r="D131" s="151"/>
      <c r="E131" s="151" t="s">
        <v>50</v>
      </c>
      <c r="F131" s="149"/>
      <c r="G131" s="276">
        <v>2800000</v>
      </c>
      <c r="H131" s="327">
        <v>2800000</v>
      </c>
    </row>
    <row r="132" spans="1:8" s="37" customFormat="1" ht="15.75">
      <c r="A132" s="150"/>
      <c r="B132" s="151" t="s">
        <v>57</v>
      </c>
      <c r="C132" s="151"/>
      <c r="D132" s="151" t="s">
        <v>58</v>
      </c>
      <c r="E132" s="151"/>
      <c r="F132" s="149"/>
      <c r="G132" s="277">
        <f>SUM(G133)</f>
        <v>760000</v>
      </c>
      <c r="H132" s="329">
        <f>SUM(H133)</f>
        <v>760000</v>
      </c>
    </row>
    <row r="133" spans="1:8" s="2" customFormat="1" ht="15.75">
      <c r="A133" s="150"/>
      <c r="B133" s="151"/>
      <c r="C133" s="151" t="s">
        <v>59</v>
      </c>
      <c r="D133" s="151" t="s">
        <v>60</v>
      </c>
      <c r="E133" s="151"/>
      <c r="F133" s="149"/>
      <c r="G133" s="276">
        <v>760000</v>
      </c>
      <c r="H133" s="327">
        <v>760000</v>
      </c>
    </row>
    <row r="134" spans="1:8" s="2" customFormat="1" ht="15.75">
      <c r="A134" s="146" t="s">
        <v>80</v>
      </c>
      <c r="B134" s="147"/>
      <c r="C134" s="147" t="s">
        <v>81</v>
      </c>
      <c r="D134" s="147"/>
      <c r="E134" s="147"/>
      <c r="F134" s="149"/>
      <c r="G134" s="278">
        <f>SUM(G135+G137)</f>
        <v>200000</v>
      </c>
      <c r="H134" s="326">
        <f>SUM(H135+H137)</f>
        <v>202311</v>
      </c>
    </row>
    <row r="135" spans="1:8" s="2" customFormat="1" ht="15.75">
      <c r="A135" s="150"/>
      <c r="B135" s="151" t="s">
        <v>82</v>
      </c>
      <c r="C135" s="151"/>
      <c r="D135" s="151" t="s">
        <v>83</v>
      </c>
      <c r="E135" s="151"/>
      <c r="F135" s="149"/>
      <c r="G135" s="276">
        <f>SUM(G136)</f>
        <v>157000</v>
      </c>
      <c r="H135" s="327">
        <f>SUM(H136)</f>
        <v>159300</v>
      </c>
    </row>
    <row r="136" spans="1:8" s="2" customFormat="1" ht="15.75">
      <c r="A136" s="150"/>
      <c r="B136" s="151"/>
      <c r="C136" s="151"/>
      <c r="D136" s="151"/>
      <c r="E136" s="151" t="s">
        <v>264</v>
      </c>
      <c r="F136" s="149"/>
      <c r="G136" s="276">
        <v>157000</v>
      </c>
      <c r="H136" s="327">
        <v>159300</v>
      </c>
    </row>
    <row r="137" spans="1:8" s="2" customFormat="1" ht="15.75">
      <c r="A137" s="150"/>
      <c r="B137" s="151" t="s">
        <v>84</v>
      </c>
      <c r="C137" s="151"/>
      <c r="D137" s="151" t="s">
        <v>85</v>
      </c>
      <c r="E137" s="151"/>
      <c r="F137" s="149"/>
      <c r="G137" s="276">
        <v>43000</v>
      </c>
      <c r="H137" s="327">
        <v>43011</v>
      </c>
    </row>
    <row r="138" spans="1:8" s="2" customFormat="1" ht="15.75">
      <c r="A138" s="146" t="s">
        <v>86</v>
      </c>
      <c r="B138" s="147"/>
      <c r="C138" s="147" t="s">
        <v>87</v>
      </c>
      <c r="D138" s="147"/>
      <c r="E138" s="147"/>
      <c r="F138" s="148"/>
      <c r="G138" s="278">
        <f>SUM(G139+G141)</f>
        <v>14000000</v>
      </c>
      <c r="H138" s="326">
        <f>SUM(H139+H141)</f>
        <v>14000000</v>
      </c>
    </row>
    <row r="139" spans="1:8" s="2" customFormat="1" ht="15.75">
      <c r="A139" s="150"/>
      <c r="B139" s="151" t="s">
        <v>244</v>
      </c>
      <c r="C139" s="151"/>
      <c r="D139" s="151" t="s">
        <v>245</v>
      </c>
      <c r="E139" s="151"/>
      <c r="F139" s="149"/>
      <c r="G139" s="276">
        <f>SUM(G140)</f>
        <v>11024000</v>
      </c>
      <c r="H139" s="327">
        <f>SUM(H140)</f>
        <v>11024000</v>
      </c>
    </row>
    <row r="140" spans="1:8" s="2" customFormat="1" ht="15.75">
      <c r="A140" s="150"/>
      <c r="B140" s="151"/>
      <c r="C140" s="151"/>
      <c r="D140" s="151"/>
      <c r="E140" s="151" t="s">
        <v>263</v>
      </c>
      <c r="F140" s="149"/>
      <c r="G140" s="276">
        <v>11024000</v>
      </c>
      <c r="H140" s="327">
        <v>11024000</v>
      </c>
    </row>
    <row r="141" spans="1:8" s="2" customFormat="1" ht="15.75">
      <c r="A141" s="150"/>
      <c r="B141" s="151" t="s">
        <v>246</v>
      </c>
      <c r="C141" s="151"/>
      <c r="D141" s="151" t="s">
        <v>265</v>
      </c>
      <c r="E141" s="151"/>
      <c r="F141" s="149"/>
      <c r="G141" s="276">
        <v>2976000</v>
      </c>
      <c r="H141" s="327">
        <v>2976000</v>
      </c>
    </row>
    <row r="142" spans="1:8" s="9" customFormat="1" ht="15.75">
      <c r="A142" s="140"/>
      <c r="B142" s="143"/>
      <c r="C142" s="143"/>
      <c r="D142" s="143"/>
      <c r="E142" s="143"/>
      <c r="F142" s="145"/>
      <c r="G142" s="281"/>
      <c r="H142" s="343"/>
    </row>
    <row r="143" spans="1:8" s="9" customFormat="1" ht="15.75">
      <c r="A143" s="174" t="s">
        <v>148</v>
      </c>
      <c r="B143" s="177"/>
      <c r="C143" s="177"/>
      <c r="D143" s="177"/>
      <c r="E143" s="177"/>
      <c r="F143" s="179"/>
      <c r="G143" s="279">
        <f>SUM(G144+G150+G153+G157)</f>
        <v>598000</v>
      </c>
      <c r="H143" s="325">
        <f>SUM(H144+H150+H153+H157)</f>
        <v>598000</v>
      </c>
    </row>
    <row r="144" spans="1:8" s="2" customFormat="1" ht="15.75">
      <c r="A144" s="146" t="s">
        <v>30</v>
      </c>
      <c r="B144" s="147"/>
      <c r="C144" s="147" t="s">
        <v>31</v>
      </c>
      <c r="D144" s="147"/>
      <c r="E144" s="147"/>
      <c r="F144" s="149"/>
      <c r="G144" s="278">
        <f>SUM(G145+G148)</f>
        <v>7000</v>
      </c>
      <c r="H144" s="326">
        <f>SUM(H145+H148)</f>
        <v>79000</v>
      </c>
    </row>
    <row r="145" spans="1:8" s="37" customFormat="1" ht="15.75">
      <c r="A145" s="150"/>
      <c r="B145" s="151" t="s">
        <v>33</v>
      </c>
      <c r="C145" s="151"/>
      <c r="D145" s="151" t="s">
        <v>3</v>
      </c>
      <c r="E145" s="22"/>
      <c r="F145" s="156"/>
      <c r="G145" s="276">
        <f>SUM(G146)</f>
        <v>5000</v>
      </c>
      <c r="H145" s="327">
        <f>SUM(H146)</f>
        <v>62000</v>
      </c>
    </row>
    <row r="146" spans="1:8" s="2" customFormat="1" ht="15.75">
      <c r="A146" s="150"/>
      <c r="B146" s="151"/>
      <c r="C146" s="151" t="s">
        <v>36</v>
      </c>
      <c r="D146" s="151" t="s">
        <v>37</v>
      </c>
      <c r="E146" s="151"/>
      <c r="F146" s="149"/>
      <c r="G146" s="276">
        <f>SUM(G147:G147)</f>
        <v>5000</v>
      </c>
      <c r="H146" s="327">
        <f>SUM(H147:H147)</f>
        <v>62000</v>
      </c>
    </row>
    <row r="147" spans="1:8" s="2" customFormat="1" ht="15.75">
      <c r="A147" s="146"/>
      <c r="B147" s="147"/>
      <c r="C147" s="147"/>
      <c r="D147" s="147"/>
      <c r="E147" s="151" t="s">
        <v>12</v>
      </c>
      <c r="F147" s="149"/>
      <c r="G147" s="276">
        <v>5000</v>
      </c>
      <c r="H147" s="327">
        <v>62000</v>
      </c>
    </row>
    <row r="148" spans="1:8" s="37" customFormat="1" ht="15.75">
      <c r="A148" s="150"/>
      <c r="B148" s="151" t="s">
        <v>57</v>
      </c>
      <c r="C148" s="151"/>
      <c r="D148" s="151" t="s">
        <v>58</v>
      </c>
      <c r="E148" s="151"/>
      <c r="F148" s="149"/>
      <c r="G148" s="276">
        <f>SUM(G149)</f>
        <v>2000</v>
      </c>
      <c r="H148" s="327">
        <f>SUM(H149)</f>
        <v>17000</v>
      </c>
    </row>
    <row r="149" spans="1:8" s="2" customFormat="1" ht="15.75">
      <c r="A149" s="150"/>
      <c r="B149" s="151"/>
      <c r="C149" s="151" t="s">
        <v>59</v>
      </c>
      <c r="D149" s="151" t="s">
        <v>60</v>
      </c>
      <c r="E149" s="151"/>
      <c r="F149" s="149"/>
      <c r="G149" s="276">
        <v>2000</v>
      </c>
      <c r="H149" s="327">
        <v>17000</v>
      </c>
    </row>
    <row r="150" spans="1:8" s="9" customFormat="1" ht="15.75">
      <c r="A150" s="146" t="s">
        <v>73</v>
      </c>
      <c r="B150" s="147"/>
      <c r="C150" s="147" t="s">
        <v>74</v>
      </c>
      <c r="D150" s="147"/>
      <c r="E150" s="147"/>
      <c r="F150" s="148"/>
      <c r="G150" s="278">
        <f>SUM(G151)</f>
        <v>65000</v>
      </c>
      <c r="H150" s="326">
        <f>SUM(H151)</f>
        <v>65000</v>
      </c>
    </row>
    <row r="151" spans="1:8" s="2" customFormat="1" ht="15.75">
      <c r="A151" s="150"/>
      <c r="B151" s="151"/>
      <c r="C151" s="151" t="s">
        <v>78</v>
      </c>
      <c r="D151" s="151" t="s">
        <v>77</v>
      </c>
      <c r="E151" s="151"/>
      <c r="F151" s="149"/>
      <c r="G151" s="277">
        <f>SUM(G152)</f>
        <v>65000</v>
      </c>
      <c r="H151" s="329">
        <f>SUM(H152)</f>
        <v>65000</v>
      </c>
    </row>
    <row r="152" spans="1:8" s="2" customFormat="1" ht="15.75">
      <c r="A152" s="150"/>
      <c r="B152" s="151"/>
      <c r="C152" s="151"/>
      <c r="D152" s="151"/>
      <c r="E152" s="151" t="s">
        <v>149</v>
      </c>
      <c r="F152" s="149"/>
      <c r="G152" s="276">
        <v>65000</v>
      </c>
      <c r="H152" s="327">
        <v>65000</v>
      </c>
    </row>
    <row r="153" spans="1:8" s="2" customFormat="1" ht="15.75">
      <c r="A153" s="146" t="s">
        <v>86</v>
      </c>
      <c r="B153" s="147"/>
      <c r="C153" s="147" t="s">
        <v>87</v>
      </c>
      <c r="D153" s="147"/>
      <c r="E153" s="147"/>
      <c r="F153" s="149"/>
      <c r="G153" s="278">
        <f>SUM(G154+G156)</f>
        <v>500000</v>
      </c>
      <c r="H153" s="326">
        <f>SUM(H154+H156)</f>
        <v>428000</v>
      </c>
    </row>
    <row r="154" spans="1:8" s="2" customFormat="1" ht="15.75">
      <c r="A154" s="150"/>
      <c r="B154" s="151" t="s">
        <v>244</v>
      </c>
      <c r="C154" s="151"/>
      <c r="D154" s="151" t="s">
        <v>245</v>
      </c>
      <c r="E154" s="151"/>
      <c r="F154" s="149"/>
      <c r="G154" s="276">
        <f>SUM(G155)</f>
        <v>394000</v>
      </c>
      <c r="H154" s="327">
        <f>SUM(H155)</f>
        <v>337000</v>
      </c>
    </row>
    <row r="155" spans="1:8" s="2" customFormat="1" ht="15.75">
      <c r="A155" s="150"/>
      <c r="B155" s="151"/>
      <c r="C155" s="151"/>
      <c r="D155" s="151"/>
      <c r="E155" s="151" t="s">
        <v>266</v>
      </c>
      <c r="F155" s="149"/>
      <c r="G155" s="276">
        <v>394000</v>
      </c>
      <c r="H155" s="327">
        <v>337000</v>
      </c>
    </row>
    <row r="156" spans="1:8" s="2" customFormat="1" ht="15.75">
      <c r="A156" s="150"/>
      <c r="B156" s="151" t="s">
        <v>246</v>
      </c>
      <c r="C156" s="151"/>
      <c r="D156" s="151" t="s">
        <v>265</v>
      </c>
      <c r="E156" s="151"/>
      <c r="F156" s="149"/>
      <c r="G156" s="276">
        <v>106000</v>
      </c>
      <c r="H156" s="327">
        <v>91000</v>
      </c>
    </row>
    <row r="157" spans="1:8" s="2" customFormat="1" ht="15.75">
      <c r="A157" s="146" t="s">
        <v>90</v>
      </c>
      <c r="B157" s="147"/>
      <c r="C157" s="147" t="s">
        <v>88</v>
      </c>
      <c r="D157" s="147"/>
      <c r="E157" s="147"/>
      <c r="F157" s="148"/>
      <c r="G157" s="278">
        <f>SUM(G158)</f>
        <v>26000</v>
      </c>
      <c r="H157" s="326">
        <f>SUM(H158)</f>
        <v>26000</v>
      </c>
    </row>
    <row r="158" spans="1:8" s="2" customFormat="1" ht="15.75">
      <c r="A158" s="150"/>
      <c r="B158" s="151" t="s">
        <v>268</v>
      </c>
      <c r="C158" s="151"/>
      <c r="D158" s="151" t="s">
        <v>89</v>
      </c>
      <c r="E158" s="151"/>
      <c r="F158" s="149"/>
      <c r="G158" s="276">
        <f>SUM(G159)</f>
        <v>26000</v>
      </c>
      <c r="H158" s="327">
        <f>SUM(H159)</f>
        <v>26000</v>
      </c>
    </row>
    <row r="159" spans="1:8" s="2" customFormat="1" ht="15.75">
      <c r="A159" s="150"/>
      <c r="B159" s="151"/>
      <c r="C159" s="151"/>
      <c r="D159" s="151"/>
      <c r="E159" s="151" t="s">
        <v>269</v>
      </c>
      <c r="F159" s="149"/>
      <c r="G159" s="276">
        <v>26000</v>
      </c>
      <c r="H159" s="327">
        <v>26000</v>
      </c>
    </row>
    <row r="160" spans="1:8" s="2" customFormat="1" ht="15.75">
      <c r="A160" s="150"/>
      <c r="B160" s="151"/>
      <c r="C160" s="151"/>
      <c r="D160" s="151"/>
      <c r="E160" s="151"/>
      <c r="F160" s="149"/>
      <c r="G160" s="276"/>
      <c r="H160" s="328"/>
    </row>
    <row r="161" spans="1:8" s="2" customFormat="1" ht="15.75">
      <c r="A161" s="174" t="s">
        <v>270</v>
      </c>
      <c r="B161" s="177"/>
      <c r="C161" s="177"/>
      <c r="D161" s="177"/>
      <c r="E161" s="177"/>
      <c r="F161" s="179"/>
      <c r="G161" s="279">
        <f aca="true" t="shared" si="0" ref="G161:H163">SUM(G162)</f>
        <v>135000</v>
      </c>
      <c r="H161" s="325">
        <f t="shared" si="0"/>
        <v>136000</v>
      </c>
    </row>
    <row r="162" spans="1:8" s="2" customFormat="1" ht="15.75">
      <c r="A162" s="146" t="s">
        <v>73</v>
      </c>
      <c r="B162" s="147"/>
      <c r="C162" s="147" t="s">
        <v>74</v>
      </c>
      <c r="D162" s="147"/>
      <c r="E162" s="147"/>
      <c r="F162" s="149"/>
      <c r="G162" s="278">
        <f t="shared" si="0"/>
        <v>135000</v>
      </c>
      <c r="H162" s="326">
        <f t="shared" si="0"/>
        <v>136000</v>
      </c>
    </row>
    <row r="163" spans="1:8" s="2" customFormat="1" ht="15.75">
      <c r="A163" s="150"/>
      <c r="B163" s="151"/>
      <c r="C163" s="151" t="s">
        <v>75</v>
      </c>
      <c r="D163" s="151" t="s">
        <v>76</v>
      </c>
      <c r="E163" s="151"/>
      <c r="F163" s="149"/>
      <c r="G163" s="276">
        <f t="shared" si="0"/>
        <v>135000</v>
      </c>
      <c r="H163" s="327">
        <f t="shared" si="0"/>
        <v>136000</v>
      </c>
    </row>
    <row r="164" spans="1:8" s="2" customFormat="1" ht="15.75">
      <c r="A164" s="150"/>
      <c r="B164" s="151"/>
      <c r="C164" s="151"/>
      <c r="D164" s="151"/>
      <c r="E164" s="151" t="s">
        <v>271</v>
      </c>
      <c r="F164" s="149"/>
      <c r="G164" s="276">
        <v>135000</v>
      </c>
      <c r="H164" s="327">
        <v>136000</v>
      </c>
    </row>
    <row r="165" spans="1:8" s="2" customFormat="1" ht="15.75">
      <c r="A165" s="144"/>
      <c r="B165" s="141"/>
      <c r="C165" s="141"/>
      <c r="D165" s="141"/>
      <c r="E165" s="141"/>
      <c r="F165" s="142"/>
      <c r="G165" s="276"/>
      <c r="H165" s="327"/>
    </row>
    <row r="166" spans="1:8" s="2" customFormat="1" ht="15.75">
      <c r="A166" s="174" t="s">
        <v>151</v>
      </c>
      <c r="B166" s="175"/>
      <c r="C166" s="175"/>
      <c r="D166" s="175"/>
      <c r="E166" s="175"/>
      <c r="F166" s="176"/>
      <c r="G166" s="279">
        <f>SUM(G167+G178)</f>
        <v>854000</v>
      </c>
      <c r="H166" s="325">
        <f>SUM(H167+H178)</f>
        <v>1186000</v>
      </c>
    </row>
    <row r="167" spans="1:8" s="9" customFormat="1" ht="15.75">
      <c r="A167" s="146" t="s">
        <v>64</v>
      </c>
      <c r="B167" s="147"/>
      <c r="C167" s="147" t="s">
        <v>65</v>
      </c>
      <c r="D167" s="147"/>
      <c r="E167" s="147"/>
      <c r="F167" s="148"/>
      <c r="G167" s="278">
        <f>SUM(G168+G170)</f>
        <v>834000</v>
      </c>
      <c r="H167" s="326">
        <f>SUM(H168+H170)</f>
        <v>1166000</v>
      </c>
    </row>
    <row r="168" spans="1:8" s="2" customFormat="1" ht="15.75">
      <c r="A168" s="150"/>
      <c r="B168" s="151" t="s">
        <v>66</v>
      </c>
      <c r="C168" s="151"/>
      <c r="D168" s="151" t="s">
        <v>67</v>
      </c>
      <c r="E168" s="151"/>
      <c r="F168" s="149"/>
      <c r="G168" s="276">
        <f>SUM(G169:G169)</f>
        <v>50000</v>
      </c>
      <c r="H168" s="327">
        <f>SUM(H169:H169)</f>
        <v>0</v>
      </c>
    </row>
    <row r="169" spans="1:8" s="2" customFormat="1" ht="15.75">
      <c r="A169" s="150"/>
      <c r="B169" s="151"/>
      <c r="C169" s="151"/>
      <c r="D169" s="151"/>
      <c r="E169" s="151" t="s">
        <v>68</v>
      </c>
      <c r="F169" s="149"/>
      <c r="G169" s="276">
        <v>50000</v>
      </c>
      <c r="H169" s="327">
        <v>0</v>
      </c>
    </row>
    <row r="170" spans="1:8" s="2" customFormat="1" ht="15.75">
      <c r="A170" s="150"/>
      <c r="B170" s="151" t="s">
        <v>69</v>
      </c>
      <c r="C170" s="151"/>
      <c r="D170" s="151" t="s">
        <v>70</v>
      </c>
      <c r="E170" s="151"/>
      <c r="F170" s="149"/>
      <c r="G170" s="277">
        <f>SUM(G171:G177)</f>
        <v>784000</v>
      </c>
      <c r="H170" s="329">
        <f>SUM(H171:H177)</f>
        <v>1166000</v>
      </c>
    </row>
    <row r="171" spans="1:8" s="2" customFormat="1" ht="15.75">
      <c r="A171" s="150"/>
      <c r="B171" s="151"/>
      <c r="C171" s="151"/>
      <c r="D171" s="151"/>
      <c r="E171" s="151" t="s">
        <v>71</v>
      </c>
      <c r="F171" s="149"/>
      <c r="G171" s="276">
        <v>390000</v>
      </c>
      <c r="H171" s="327">
        <v>124000</v>
      </c>
    </row>
    <row r="172" spans="1:8" s="2" customFormat="1" ht="15.75">
      <c r="A172" s="150"/>
      <c r="B172" s="151"/>
      <c r="C172" s="151"/>
      <c r="D172" s="151"/>
      <c r="E172" s="151" t="s">
        <v>72</v>
      </c>
      <c r="F172" s="149"/>
      <c r="G172" s="276">
        <v>60000</v>
      </c>
      <c r="H172" s="327">
        <v>120000</v>
      </c>
    </row>
    <row r="173" spans="1:8" s="2" customFormat="1" ht="15.75">
      <c r="A173" s="150"/>
      <c r="B173" s="151"/>
      <c r="C173" s="151"/>
      <c r="D173" s="151"/>
      <c r="E173" s="151" t="s">
        <v>152</v>
      </c>
      <c r="F173" s="149"/>
      <c r="G173" s="276">
        <v>30000</v>
      </c>
      <c r="H173" s="327">
        <v>30000</v>
      </c>
    </row>
    <row r="174" spans="1:8" s="2" customFormat="1" ht="15.75">
      <c r="A174" s="150"/>
      <c r="B174" s="151"/>
      <c r="C174" s="151"/>
      <c r="D174" s="151"/>
      <c r="E174" s="151" t="s">
        <v>153</v>
      </c>
      <c r="F174" s="149"/>
      <c r="G174" s="276">
        <v>70000</v>
      </c>
      <c r="H174" s="327">
        <v>200000</v>
      </c>
    </row>
    <row r="175" spans="1:8" s="66" customFormat="1" ht="15.75">
      <c r="A175" s="161"/>
      <c r="B175" s="151"/>
      <c r="C175" s="151"/>
      <c r="D175" s="151"/>
      <c r="E175" s="151" t="s">
        <v>230</v>
      </c>
      <c r="F175" s="149"/>
      <c r="G175" s="277">
        <v>120000</v>
      </c>
      <c r="H175" s="329">
        <v>120000</v>
      </c>
    </row>
    <row r="176" spans="1:8" s="66" customFormat="1" ht="15.75">
      <c r="A176" s="161"/>
      <c r="B176" s="151"/>
      <c r="C176" s="151"/>
      <c r="D176" s="151"/>
      <c r="E176" s="151" t="s">
        <v>325</v>
      </c>
      <c r="F176" s="149"/>
      <c r="G176" s="277">
        <v>0</v>
      </c>
      <c r="H176" s="329">
        <v>76000</v>
      </c>
    </row>
    <row r="177" spans="1:8" s="66" customFormat="1" ht="15.75">
      <c r="A177" s="161"/>
      <c r="B177" s="151"/>
      <c r="C177" s="151"/>
      <c r="D177" s="151"/>
      <c r="E177" s="151" t="s">
        <v>252</v>
      </c>
      <c r="F177" s="149"/>
      <c r="G177" s="277">
        <v>114000</v>
      </c>
      <c r="H177" s="329">
        <v>496000</v>
      </c>
    </row>
    <row r="178" spans="1:8" s="66" customFormat="1" ht="15.75">
      <c r="A178" s="146" t="s">
        <v>73</v>
      </c>
      <c r="B178" s="147"/>
      <c r="C178" s="147" t="s">
        <v>74</v>
      </c>
      <c r="D178" s="147"/>
      <c r="E178" s="147"/>
      <c r="F178" s="148"/>
      <c r="G178" s="278">
        <f>SUM(G179)</f>
        <v>20000</v>
      </c>
      <c r="H178" s="326">
        <f>SUM(H179)</f>
        <v>20000</v>
      </c>
    </row>
    <row r="179" spans="1:8" s="66" customFormat="1" ht="15.75">
      <c r="A179" s="150"/>
      <c r="B179" s="151"/>
      <c r="C179" s="151" t="s">
        <v>75</v>
      </c>
      <c r="D179" s="151" t="s">
        <v>189</v>
      </c>
      <c r="E179" s="151"/>
      <c r="F179" s="149"/>
      <c r="G179" s="277">
        <f>SUM(G180)</f>
        <v>20000</v>
      </c>
      <c r="H179" s="329">
        <f>SUM(H180)</f>
        <v>20000</v>
      </c>
    </row>
    <row r="180" spans="1:8" s="66" customFormat="1" ht="15.75">
      <c r="A180" s="150"/>
      <c r="B180" s="151"/>
      <c r="C180" s="151"/>
      <c r="D180" s="151"/>
      <c r="E180" s="151" t="s">
        <v>190</v>
      </c>
      <c r="F180" s="149"/>
      <c r="G180" s="277">
        <v>20000</v>
      </c>
      <c r="H180" s="329">
        <v>20000</v>
      </c>
    </row>
    <row r="181" spans="1:8" s="66" customFormat="1" ht="15.75">
      <c r="A181" s="150"/>
      <c r="B181" s="151"/>
      <c r="C181" s="151"/>
      <c r="D181" s="151"/>
      <c r="E181" s="151"/>
      <c r="F181" s="149"/>
      <c r="G181" s="277"/>
      <c r="H181" s="329"/>
    </row>
    <row r="182" spans="1:8" s="66" customFormat="1" ht="15.75">
      <c r="A182" s="174" t="s">
        <v>324</v>
      </c>
      <c r="B182" s="175"/>
      <c r="C182" s="175"/>
      <c r="D182" s="175"/>
      <c r="E182" s="175"/>
      <c r="F182" s="176"/>
      <c r="G182" s="279">
        <f aca="true" t="shared" si="1" ref="G182:H184">SUM(G183)</f>
        <v>0</v>
      </c>
      <c r="H182" s="325">
        <f t="shared" si="1"/>
        <v>50000</v>
      </c>
    </row>
    <row r="183" spans="1:8" s="66" customFormat="1" ht="15.75">
      <c r="A183" s="146" t="s">
        <v>64</v>
      </c>
      <c r="B183" s="147"/>
      <c r="C183" s="147" t="s">
        <v>65</v>
      </c>
      <c r="D183" s="147"/>
      <c r="E183" s="147"/>
      <c r="F183" s="149"/>
      <c r="G183" s="278">
        <f t="shared" si="1"/>
        <v>0</v>
      </c>
      <c r="H183" s="326">
        <f t="shared" si="1"/>
        <v>50000</v>
      </c>
    </row>
    <row r="184" spans="1:8" s="66" customFormat="1" ht="15.75">
      <c r="A184" s="150"/>
      <c r="B184" s="151" t="s">
        <v>66</v>
      </c>
      <c r="C184" s="151"/>
      <c r="D184" s="151" t="s">
        <v>67</v>
      </c>
      <c r="E184" s="151"/>
      <c r="F184" s="149"/>
      <c r="G184" s="277">
        <f t="shared" si="1"/>
        <v>0</v>
      </c>
      <c r="H184" s="329">
        <f t="shared" si="1"/>
        <v>50000</v>
      </c>
    </row>
    <row r="185" spans="1:8" s="66" customFormat="1" ht="15.75">
      <c r="A185" s="150"/>
      <c r="B185" s="151"/>
      <c r="C185" s="151"/>
      <c r="D185" s="151"/>
      <c r="E185" s="151" t="s">
        <v>68</v>
      </c>
      <c r="F185" s="142"/>
      <c r="G185" s="277">
        <v>0</v>
      </c>
      <c r="H185" s="329">
        <v>50000</v>
      </c>
    </row>
    <row r="186" spans="1:8" s="66" customFormat="1" ht="15.75">
      <c r="A186" s="150"/>
      <c r="B186" s="151"/>
      <c r="C186" s="151"/>
      <c r="D186" s="151"/>
      <c r="E186" s="151"/>
      <c r="F186" s="142"/>
      <c r="G186" s="282"/>
      <c r="H186" s="344"/>
    </row>
    <row r="187" spans="1:8" s="66" customFormat="1" ht="15.75">
      <c r="A187" s="169" t="s">
        <v>231</v>
      </c>
      <c r="B187" s="172"/>
      <c r="C187" s="172"/>
      <c r="D187" s="172"/>
      <c r="E187" s="172"/>
      <c r="F187" s="180"/>
      <c r="G187" s="279">
        <f>SUM(G188)</f>
        <v>98000</v>
      </c>
      <c r="H187" s="325">
        <f>SUM(H188)</f>
        <v>116000</v>
      </c>
    </row>
    <row r="188" spans="1:8" s="66" customFormat="1" ht="15.75">
      <c r="A188" s="132" t="s">
        <v>73</v>
      </c>
      <c r="B188" s="40"/>
      <c r="C188" s="40" t="s">
        <v>74</v>
      </c>
      <c r="D188" s="40"/>
      <c r="E188" s="40"/>
      <c r="F188" s="160"/>
      <c r="G188" s="278">
        <f>SUM(G189)</f>
        <v>98000</v>
      </c>
      <c r="H188" s="326">
        <f>SUM(H189)</f>
        <v>116000</v>
      </c>
    </row>
    <row r="189" spans="1:8" s="66" customFormat="1" ht="15.75">
      <c r="A189" s="132"/>
      <c r="B189" s="7"/>
      <c r="C189" s="7" t="s">
        <v>75</v>
      </c>
      <c r="D189" s="7" t="s">
        <v>76</v>
      </c>
      <c r="E189" s="7"/>
      <c r="F189" s="160"/>
      <c r="G189" s="277">
        <v>98000</v>
      </c>
      <c r="H189" s="329">
        <v>116000</v>
      </c>
    </row>
    <row r="190" spans="1:8" s="66" customFormat="1" ht="15.75">
      <c r="A190" s="374"/>
      <c r="B190" s="359"/>
      <c r="C190" s="359"/>
      <c r="D190" s="359"/>
      <c r="E190" s="359"/>
      <c r="F190" s="375"/>
      <c r="G190" s="282"/>
      <c r="H190" s="344"/>
    </row>
    <row r="191" spans="1:8" s="2" customFormat="1" ht="15.75">
      <c r="A191" s="174" t="s">
        <v>154</v>
      </c>
      <c r="B191" s="175"/>
      <c r="C191" s="175"/>
      <c r="D191" s="175"/>
      <c r="E191" s="175"/>
      <c r="F191" s="176"/>
      <c r="G191" s="279">
        <f>SUM(G192)</f>
        <v>1335000</v>
      </c>
      <c r="H191" s="325">
        <f>SUM(H192)</f>
        <v>1503000</v>
      </c>
    </row>
    <row r="192" spans="1:8" s="2" customFormat="1" ht="15.75">
      <c r="A192" s="146" t="s">
        <v>30</v>
      </c>
      <c r="B192" s="147"/>
      <c r="C192" s="147" t="s">
        <v>31</v>
      </c>
      <c r="D192" s="147"/>
      <c r="E192" s="147"/>
      <c r="F192" s="149"/>
      <c r="G192" s="278">
        <f>SUM(G193+G198+G196)</f>
        <v>1335000</v>
      </c>
      <c r="H192" s="326">
        <f>SUM(H193+H198+H196)</f>
        <v>1503000</v>
      </c>
    </row>
    <row r="193" spans="1:8" s="37" customFormat="1" ht="15.75">
      <c r="A193" s="150"/>
      <c r="B193" s="151" t="s">
        <v>33</v>
      </c>
      <c r="C193" s="151"/>
      <c r="D193" s="151" t="s">
        <v>3</v>
      </c>
      <c r="E193" s="22"/>
      <c r="F193" s="156"/>
      <c r="G193" s="276">
        <f>SUM(G194)</f>
        <v>480000</v>
      </c>
      <c r="H193" s="327">
        <f>SUM(H194)</f>
        <v>614000</v>
      </c>
    </row>
    <row r="194" spans="1:8" s="2" customFormat="1" ht="15.75">
      <c r="A194" s="150"/>
      <c r="B194" s="151"/>
      <c r="C194" s="151" t="s">
        <v>36</v>
      </c>
      <c r="D194" s="151" t="s">
        <v>37</v>
      </c>
      <c r="E194" s="151"/>
      <c r="F194" s="149"/>
      <c r="G194" s="276">
        <f>SUM(G195:G195)</f>
        <v>480000</v>
      </c>
      <c r="H194" s="327">
        <f>SUM(H195:H195)</f>
        <v>614000</v>
      </c>
    </row>
    <row r="195" spans="1:8" s="2" customFormat="1" ht="15.75">
      <c r="A195" s="146"/>
      <c r="B195" s="147"/>
      <c r="C195" s="147"/>
      <c r="D195" s="147"/>
      <c r="E195" s="151" t="s">
        <v>12</v>
      </c>
      <c r="F195" s="149"/>
      <c r="G195" s="276">
        <v>480000</v>
      </c>
      <c r="H195" s="327">
        <v>614000</v>
      </c>
    </row>
    <row r="196" spans="1:8" s="2" customFormat="1" ht="15.75">
      <c r="A196" s="146"/>
      <c r="B196" s="151" t="s">
        <v>40</v>
      </c>
      <c r="C196" s="151"/>
      <c r="D196" s="151" t="s">
        <v>41</v>
      </c>
      <c r="E196" s="151"/>
      <c r="F196" s="149"/>
      <c r="G196" s="276">
        <f>SUM(G197)</f>
        <v>0</v>
      </c>
      <c r="H196" s="327">
        <f>SUM(H197)</f>
        <v>45000</v>
      </c>
    </row>
    <row r="197" spans="1:8" s="2" customFormat="1" ht="15.75">
      <c r="A197" s="146"/>
      <c r="B197" s="151"/>
      <c r="C197" s="151" t="s">
        <v>42</v>
      </c>
      <c r="D197" s="151" t="s">
        <v>208</v>
      </c>
      <c r="E197" s="151"/>
      <c r="F197" s="149"/>
      <c r="G197" s="276">
        <v>0</v>
      </c>
      <c r="H197" s="327">
        <v>45000</v>
      </c>
    </row>
    <row r="198" spans="1:8" s="37" customFormat="1" ht="15.75">
      <c r="A198" s="150"/>
      <c r="B198" s="151" t="s">
        <v>46</v>
      </c>
      <c r="C198" s="151"/>
      <c r="D198" s="151" t="s">
        <v>47</v>
      </c>
      <c r="E198" s="151"/>
      <c r="F198" s="149"/>
      <c r="G198" s="276">
        <f>SUM(G200+G202+G199)</f>
        <v>855000</v>
      </c>
      <c r="H198" s="327">
        <f>SUM(H200+H202+H199)</f>
        <v>844000</v>
      </c>
    </row>
    <row r="199" spans="1:8" s="37" customFormat="1" ht="15.75">
      <c r="A199" s="150"/>
      <c r="B199" s="151"/>
      <c r="C199" s="151" t="s">
        <v>52</v>
      </c>
      <c r="D199" s="151" t="s">
        <v>6</v>
      </c>
      <c r="E199" s="151"/>
      <c r="F199" s="149"/>
      <c r="G199" s="276">
        <v>0</v>
      </c>
      <c r="H199" s="327">
        <v>122000</v>
      </c>
    </row>
    <row r="200" spans="1:8" s="2" customFormat="1" ht="15.75">
      <c r="A200" s="150"/>
      <c r="B200" s="151"/>
      <c r="C200" s="151" t="s">
        <v>53</v>
      </c>
      <c r="D200" s="151" t="s">
        <v>54</v>
      </c>
      <c r="E200" s="151"/>
      <c r="F200" s="149"/>
      <c r="G200" s="276">
        <f>SUM(G201:G201)</f>
        <v>570000</v>
      </c>
      <c r="H200" s="327">
        <f>SUM(H201:H201)</f>
        <v>502000</v>
      </c>
    </row>
    <row r="201" spans="1:8" s="2" customFormat="1" ht="15.75">
      <c r="A201" s="150"/>
      <c r="B201" s="151"/>
      <c r="C201" s="151"/>
      <c r="D201" s="151"/>
      <c r="E201" s="151" t="s">
        <v>55</v>
      </c>
      <c r="F201" s="149"/>
      <c r="G201" s="276">
        <v>570000</v>
      </c>
      <c r="H201" s="327">
        <v>502000</v>
      </c>
    </row>
    <row r="202" spans="1:8" s="2" customFormat="1" ht="15.75">
      <c r="A202" s="150"/>
      <c r="B202" s="151"/>
      <c r="C202" s="151" t="s">
        <v>59</v>
      </c>
      <c r="D202" s="151" t="s">
        <v>60</v>
      </c>
      <c r="E202" s="151"/>
      <c r="F202" s="149"/>
      <c r="G202" s="276">
        <v>285000</v>
      </c>
      <c r="H202" s="327">
        <v>220000</v>
      </c>
    </row>
    <row r="203" spans="1:8" s="2" customFormat="1" ht="15.75">
      <c r="A203" s="144"/>
      <c r="B203" s="141"/>
      <c r="C203" s="141"/>
      <c r="D203" s="141"/>
      <c r="E203" s="141"/>
      <c r="F203" s="142"/>
      <c r="G203" s="276"/>
      <c r="H203" s="327"/>
    </row>
    <row r="204" spans="1:8" s="2" customFormat="1" ht="15.75">
      <c r="A204" s="174" t="s">
        <v>155</v>
      </c>
      <c r="B204" s="175"/>
      <c r="C204" s="175"/>
      <c r="D204" s="175"/>
      <c r="E204" s="175"/>
      <c r="F204" s="176"/>
      <c r="G204" s="279">
        <f>SUM(G205+G209+G211)</f>
        <v>1620000</v>
      </c>
      <c r="H204" s="325">
        <f>SUM(H205+H209+H211)</f>
        <v>1649000</v>
      </c>
    </row>
    <row r="205" spans="1:8" s="2" customFormat="1" ht="15.75">
      <c r="A205" s="146" t="s">
        <v>21</v>
      </c>
      <c r="B205" s="147"/>
      <c r="C205" s="147" t="s">
        <v>8</v>
      </c>
      <c r="D205" s="147"/>
      <c r="E205" s="147"/>
      <c r="F205" s="149"/>
      <c r="G205" s="278">
        <f aca="true" t="shared" si="2" ref="G205:H207">SUM(G206)</f>
        <v>515000</v>
      </c>
      <c r="H205" s="326">
        <f t="shared" si="2"/>
        <v>515000</v>
      </c>
    </row>
    <row r="206" spans="1:8" s="2" customFormat="1" ht="15.75">
      <c r="A206" s="150"/>
      <c r="B206" s="151" t="s">
        <v>26</v>
      </c>
      <c r="C206" s="151"/>
      <c r="D206" s="151" t="s">
        <v>2</v>
      </c>
      <c r="E206" s="151"/>
      <c r="F206" s="149"/>
      <c r="G206" s="277">
        <f t="shared" si="2"/>
        <v>515000</v>
      </c>
      <c r="H206" s="329">
        <f t="shared" si="2"/>
        <v>515000</v>
      </c>
    </row>
    <row r="207" spans="1:8" s="2" customFormat="1" ht="15.75">
      <c r="A207" s="150"/>
      <c r="B207" s="151"/>
      <c r="C207" s="151" t="s">
        <v>315</v>
      </c>
      <c r="D207" s="151" t="s">
        <v>316</v>
      </c>
      <c r="E207" s="151"/>
      <c r="F207" s="149"/>
      <c r="G207" s="276">
        <f t="shared" si="2"/>
        <v>515000</v>
      </c>
      <c r="H207" s="327">
        <f t="shared" si="2"/>
        <v>515000</v>
      </c>
    </row>
    <row r="208" spans="1:8" s="2" customFormat="1" ht="15.75">
      <c r="A208" s="150"/>
      <c r="B208" s="151"/>
      <c r="C208" s="151"/>
      <c r="D208" s="151"/>
      <c r="E208" s="151" t="s">
        <v>218</v>
      </c>
      <c r="F208" s="149"/>
      <c r="G208" s="276">
        <v>515000</v>
      </c>
      <c r="H208" s="327">
        <v>515000</v>
      </c>
    </row>
    <row r="209" spans="1:8" s="2" customFormat="1" ht="15.75" customHeight="1">
      <c r="A209" s="146" t="s">
        <v>28</v>
      </c>
      <c r="B209" s="147"/>
      <c r="C209" s="147" t="s">
        <v>29</v>
      </c>
      <c r="D209" s="49"/>
      <c r="E209" s="49"/>
      <c r="F209" s="159"/>
      <c r="G209" s="278">
        <f>SUM(G210)</f>
        <v>140000</v>
      </c>
      <c r="H209" s="326">
        <f>SUM(H210)</f>
        <v>130000</v>
      </c>
    </row>
    <row r="210" spans="1:8" s="2" customFormat="1" ht="15.75">
      <c r="A210" s="150"/>
      <c r="B210" s="151"/>
      <c r="C210" s="151"/>
      <c r="D210" s="151" t="s">
        <v>15</v>
      </c>
      <c r="E210" s="151"/>
      <c r="F210" s="149"/>
      <c r="G210" s="276">
        <v>140000</v>
      </c>
      <c r="H210" s="327">
        <v>130000</v>
      </c>
    </row>
    <row r="211" spans="1:8" s="2" customFormat="1" ht="15.75">
      <c r="A211" s="146" t="s">
        <v>30</v>
      </c>
      <c r="B211" s="147"/>
      <c r="C211" s="147" t="s">
        <v>31</v>
      </c>
      <c r="D211" s="147"/>
      <c r="E211" s="147"/>
      <c r="F211" s="149"/>
      <c r="G211" s="278">
        <f>SUM(G212+G224+G228+G218)</f>
        <v>965000</v>
      </c>
      <c r="H211" s="326">
        <f>SUM(H212+H224+H228+H218)</f>
        <v>1004000</v>
      </c>
    </row>
    <row r="212" spans="1:8" s="37" customFormat="1" ht="15.75">
      <c r="A212" s="150"/>
      <c r="B212" s="151" t="s">
        <v>33</v>
      </c>
      <c r="C212" s="151"/>
      <c r="D212" s="151" t="s">
        <v>3</v>
      </c>
      <c r="E212" s="22"/>
      <c r="F212" s="156"/>
      <c r="G212" s="277">
        <f>SUM(G213+G215)</f>
        <v>70000</v>
      </c>
      <c r="H212" s="329">
        <f>SUM(H213+H215)</f>
        <v>86000</v>
      </c>
    </row>
    <row r="213" spans="1:8" s="37" customFormat="1" ht="15.75">
      <c r="A213" s="150"/>
      <c r="B213" s="151"/>
      <c r="C213" s="151" t="s">
        <v>34</v>
      </c>
      <c r="D213" s="151" t="s">
        <v>35</v>
      </c>
      <c r="E213" s="22"/>
      <c r="F213" s="156"/>
      <c r="G213" s="276">
        <f>SUM(G214)</f>
        <v>10000</v>
      </c>
      <c r="H213" s="327">
        <f>SUM(H214)</f>
        <v>0</v>
      </c>
    </row>
    <row r="214" spans="1:8" s="37" customFormat="1" ht="15.75">
      <c r="A214" s="150"/>
      <c r="B214" s="151"/>
      <c r="C214" s="151"/>
      <c r="D214" s="151"/>
      <c r="E214" s="22" t="s">
        <v>14</v>
      </c>
      <c r="F214" s="156"/>
      <c r="G214" s="276">
        <v>10000</v>
      </c>
      <c r="H214" s="327">
        <v>0</v>
      </c>
    </row>
    <row r="215" spans="1:8" s="2" customFormat="1" ht="15.75">
      <c r="A215" s="150"/>
      <c r="B215" s="151"/>
      <c r="C215" s="151" t="s">
        <v>36</v>
      </c>
      <c r="D215" s="151" t="s">
        <v>37</v>
      </c>
      <c r="E215" s="151"/>
      <c r="F215" s="149"/>
      <c r="G215" s="277">
        <f>SUM(G216:G217)</f>
        <v>60000</v>
      </c>
      <c r="H215" s="329">
        <f>SUM(H216:H217)</f>
        <v>86000</v>
      </c>
    </row>
    <row r="216" spans="1:8" s="2" customFormat="1" ht="15.75">
      <c r="A216" s="146"/>
      <c r="B216" s="147"/>
      <c r="C216" s="147"/>
      <c r="D216" s="147"/>
      <c r="E216" s="151" t="s">
        <v>38</v>
      </c>
      <c r="F216" s="149"/>
      <c r="G216" s="276">
        <v>10000</v>
      </c>
      <c r="H216" s="327">
        <v>0</v>
      </c>
    </row>
    <row r="217" spans="1:8" s="2" customFormat="1" ht="15.75">
      <c r="A217" s="146"/>
      <c r="B217" s="147"/>
      <c r="C217" s="147"/>
      <c r="D217" s="147"/>
      <c r="E217" s="151" t="s">
        <v>12</v>
      </c>
      <c r="F217" s="149"/>
      <c r="G217" s="276">
        <v>50000</v>
      </c>
      <c r="H217" s="327">
        <v>86000</v>
      </c>
    </row>
    <row r="218" spans="1:8" s="37" customFormat="1" ht="15.75">
      <c r="A218" s="150"/>
      <c r="B218" s="151" t="s">
        <v>40</v>
      </c>
      <c r="C218" s="151"/>
      <c r="D218" s="151" t="s">
        <v>41</v>
      </c>
      <c r="E218" s="151"/>
      <c r="F218" s="149"/>
      <c r="G218" s="277">
        <f>SUM(G219+G222)</f>
        <v>145000</v>
      </c>
      <c r="H218" s="329">
        <f>SUM(H219+H222)</f>
        <v>105000</v>
      </c>
    </row>
    <row r="219" spans="1:8" s="37" customFormat="1" ht="15.75">
      <c r="A219" s="150"/>
      <c r="B219" s="151"/>
      <c r="C219" s="151" t="s">
        <v>42</v>
      </c>
      <c r="D219" s="151" t="s">
        <v>208</v>
      </c>
      <c r="E219" s="151"/>
      <c r="F219" s="149"/>
      <c r="G219" s="276">
        <f>SUM(G220:G221)</f>
        <v>90000</v>
      </c>
      <c r="H219" s="327">
        <f>SUM(H220:H221)</f>
        <v>65000</v>
      </c>
    </row>
    <row r="220" spans="1:8" s="37" customFormat="1" ht="15.75">
      <c r="A220" s="150"/>
      <c r="B220" s="151"/>
      <c r="C220" s="151"/>
      <c r="D220" s="151"/>
      <c r="E220" s="151" t="s">
        <v>209</v>
      </c>
      <c r="F220" s="149"/>
      <c r="G220" s="276">
        <v>50000</v>
      </c>
      <c r="H220" s="327">
        <v>0</v>
      </c>
    </row>
    <row r="221" spans="1:8" s="37" customFormat="1" ht="15.75">
      <c r="A221" s="150"/>
      <c r="B221" s="151"/>
      <c r="C221" s="151"/>
      <c r="D221" s="151"/>
      <c r="E221" s="151" t="s">
        <v>210</v>
      </c>
      <c r="F221" s="149"/>
      <c r="G221" s="276">
        <v>40000</v>
      </c>
      <c r="H221" s="327">
        <v>65000</v>
      </c>
    </row>
    <row r="222" spans="1:8" s="2" customFormat="1" ht="15.75">
      <c r="A222" s="150"/>
      <c r="B222" s="151"/>
      <c r="C222" s="151" t="s">
        <v>44</v>
      </c>
      <c r="D222" s="151" t="s">
        <v>45</v>
      </c>
      <c r="E222" s="151"/>
      <c r="F222" s="149"/>
      <c r="G222" s="276">
        <f>SUM(G223)</f>
        <v>55000</v>
      </c>
      <c r="H222" s="327">
        <f>SUM(H223)</f>
        <v>40000</v>
      </c>
    </row>
    <row r="223" spans="1:8" s="2" customFormat="1" ht="15.75">
      <c r="A223" s="150"/>
      <c r="B223" s="151"/>
      <c r="C223" s="151"/>
      <c r="D223" s="151"/>
      <c r="E223" s="151" t="s">
        <v>4</v>
      </c>
      <c r="F223" s="149"/>
      <c r="G223" s="88">
        <v>55000</v>
      </c>
      <c r="H223" s="327">
        <v>40000</v>
      </c>
    </row>
    <row r="224" spans="1:8" s="37" customFormat="1" ht="15.75">
      <c r="A224" s="150"/>
      <c r="B224" s="151" t="s">
        <v>46</v>
      </c>
      <c r="C224" s="151"/>
      <c r="D224" s="151" t="s">
        <v>47</v>
      </c>
      <c r="E224" s="151"/>
      <c r="F224" s="149"/>
      <c r="G224" s="283">
        <f>SUM(G225)</f>
        <v>550000</v>
      </c>
      <c r="H224" s="329">
        <f>SUM(H225)</f>
        <v>600000</v>
      </c>
    </row>
    <row r="225" spans="1:8" s="2" customFormat="1" ht="15.75">
      <c r="A225" s="150"/>
      <c r="B225" s="151"/>
      <c r="C225" s="151" t="s">
        <v>48</v>
      </c>
      <c r="D225" s="151" t="s">
        <v>49</v>
      </c>
      <c r="E225" s="151"/>
      <c r="F225" s="149"/>
      <c r="G225" s="284">
        <f>SUM(G226:G227)</f>
        <v>550000</v>
      </c>
      <c r="H225" s="327">
        <f>SUM(H226:H227)</f>
        <v>600000</v>
      </c>
    </row>
    <row r="226" spans="1:8" s="2" customFormat="1" ht="15.75">
      <c r="A226" s="150"/>
      <c r="B226" s="151"/>
      <c r="C226" s="151"/>
      <c r="D226" s="151"/>
      <c r="E226" s="151" t="s">
        <v>211</v>
      </c>
      <c r="F226" s="149"/>
      <c r="G226" s="88">
        <v>50000</v>
      </c>
      <c r="H226" s="327">
        <v>63000</v>
      </c>
    </row>
    <row r="227" spans="1:8" s="2" customFormat="1" ht="15.75">
      <c r="A227" s="150"/>
      <c r="B227" s="151"/>
      <c r="C227" s="151"/>
      <c r="D227" s="151"/>
      <c r="E227" s="151" t="s">
        <v>51</v>
      </c>
      <c r="F227" s="149"/>
      <c r="G227" s="88">
        <v>500000</v>
      </c>
      <c r="H227" s="327">
        <v>537000</v>
      </c>
    </row>
    <row r="228" spans="1:8" s="37" customFormat="1" ht="15.75">
      <c r="A228" s="150"/>
      <c r="B228" s="151" t="s">
        <v>57</v>
      </c>
      <c r="C228" s="151"/>
      <c r="D228" s="151" t="s">
        <v>58</v>
      </c>
      <c r="E228" s="151"/>
      <c r="F228" s="149"/>
      <c r="G228" s="283">
        <f>SUM(G229)</f>
        <v>200000</v>
      </c>
      <c r="H228" s="329">
        <f>SUM(H229)</f>
        <v>213000</v>
      </c>
    </row>
    <row r="229" spans="1:8" s="2" customFormat="1" ht="15.75">
      <c r="A229" s="150"/>
      <c r="B229" s="151"/>
      <c r="C229" s="151" t="s">
        <v>59</v>
      </c>
      <c r="D229" s="151" t="s">
        <v>60</v>
      </c>
      <c r="E229" s="151"/>
      <c r="F229" s="149"/>
      <c r="G229" s="88">
        <v>200000</v>
      </c>
      <c r="H229" s="327">
        <v>213000</v>
      </c>
    </row>
    <row r="230" spans="1:8" s="2" customFormat="1" ht="15.75">
      <c r="A230" s="146"/>
      <c r="B230" s="147"/>
      <c r="C230" s="151"/>
      <c r="D230" s="151"/>
      <c r="E230" s="151"/>
      <c r="F230" s="149"/>
      <c r="G230" s="88"/>
      <c r="H230" s="328"/>
    </row>
    <row r="231" spans="1:8" s="2" customFormat="1" ht="15.75">
      <c r="A231" s="174" t="s">
        <v>173</v>
      </c>
      <c r="B231" s="177"/>
      <c r="C231" s="175"/>
      <c r="D231" s="175"/>
      <c r="E231" s="175"/>
      <c r="F231" s="176"/>
      <c r="G231" s="285">
        <f>SUM(G232+G238+G243+G250)</f>
        <v>3400000</v>
      </c>
      <c r="H231" s="325">
        <f>SUM(H232+H238+H243+H250)</f>
        <v>4179701</v>
      </c>
    </row>
    <row r="232" spans="1:8" s="2" customFormat="1" ht="15.75">
      <c r="A232" s="146" t="s">
        <v>21</v>
      </c>
      <c r="B232" s="147"/>
      <c r="C232" s="147" t="s">
        <v>8</v>
      </c>
      <c r="D232" s="147"/>
      <c r="E232" s="147"/>
      <c r="F232" s="149">
        <v>3</v>
      </c>
      <c r="G232" s="286">
        <f>SUM(G233)</f>
        <v>3000000</v>
      </c>
      <c r="H232" s="326">
        <f>SUM(H233)</f>
        <v>3134000</v>
      </c>
    </row>
    <row r="233" spans="1:8" s="2" customFormat="1" ht="15.75">
      <c r="A233" s="150"/>
      <c r="B233" s="151" t="s">
        <v>22</v>
      </c>
      <c r="C233" s="151"/>
      <c r="D233" s="151" t="s">
        <v>23</v>
      </c>
      <c r="E233" s="151"/>
      <c r="F233" s="149"/>
      <c r="G233" s="276">
        <f>SUM(G234+G237)</f>
        <v>3000000</v>
      </c>
      <c r="H233" s="327">
        <f>SUM(H234+H237)</f>
        <v>3134000</v>
      </c>
    </row>
    <row r="234" spans="1:8" s="2" customFormat="1" ht="15.75">
      <c r="A234" s="150"/>
      <c r="B234" s="151"/>
      <c r="C234" s="151" t="s">
        <v>24</v>
      </c>
      <c r="D234" s="151" t="s">
        <v>25</v>
      </c>
      <c r="E234" s="151"/>
      <c r="F234" s="149"/>
      <c r="G234" s="276">
        <f>SUM(G235:G236)</f>
        <v>3000000</v>
      </c>
      <c r="H234" s="327">
        <f>SUM(H235:H236)</f>
        <v>3027000</v>
      </c>
    </row>
    <row r="235" spans="1:8" s="2" customFormat="1" ht="15.75">
      <c r="A235" s="150"/>
      <c r="B235" s="151"/>
      <c r="C235" s="151"/>
      <c r="D235" s="151" t="s">
        <v>141</v>
      </c>
      <c r="E235" s="151"/>
      <c r="F235" s="149"/>
      <c r="G235" s="276">
        <v>3000000</v>
      </c>
      <c r="H235" s="327">
        <v>2982000</v>
      </c>
    </row>
    <row r="236" spans="1:8" s="2" customFormat="1" ht="15.75">
      <c r="A236" s="150"/>
      <c r="B236" s="151"/>
      <c r="C236" s="151" t="s">
        <v>166</v>
      </c>
      <c r="D236" s="151" t="s">
        <v>150</v>
      </c>
      <c r="E236" s="151"/>
      <c r="F236" s="149"/>
      <c r="G236" s="276">
        <v>0</v>
      </c>
      <c r="H236" s="327">
        <v>45000</v>
      </c>
    </row>
    <row r="237" spans="1:8" s="2" customFormat="1" ht="15.75">
      <c r="A237" s="150"/>
      <c r="B237" s="151"/>
      <c r="C237" s="151" t="s">
        <v>256</v>
      </c>
      <c r="D237" s="151" t="s">
        <v>257</v>
      </c>
      <c r="E237" s="151"/>
      <c r="F237" s="149"/>
      <c r="G237" s="276">
        <v>0</v>
      </c>
      <c r="H237" s="327">
        <v>107000</v>
      </c>
    </row>
    <row r="238" spans="1:8" s="2" customFormat="1" ht="15.75" customHeight="1">
      <c r="A238" s="146" t="s">
        <v>28</v>
      </c>
      <c r="B238" s="147"/>
      <c r="C238" s="147" t="s">
        <v>29</v>
      </c>
      <c r="D238" s="49"/>
      <c r="E238" s="49"/>
      <c r="F238" s="159"/>
      <c r="G238" s="278">
        <f>SUM(G239:G242)</f>
        <v>400000</v>
      </c>
      <c r="H238" s="326">
        <f>SUM(H239:H242)</f>
        <v>576000</v>
      </c>
    </row>
    <row r="239" spans="1:8" s="2" customFormat="1" ht="15.75">
      <c r="A239" s="150"/>
      <c r="B239" s="151"/>
      <c r="C239" s="151" t="s">
        <v>301</v>
      </c>
      <c r="D239" s="151" t="s">
        <v>15</v>
      </c>
      <c r="E239" s="151"/>
      <c r="F239" s="149"/>
      <c r="G239" s="276">
        <v>400000</v>
      </c>
      <c r="H239" s="327">
        <v>400000</v>
      </c>
    </row>
    <row r="240" spans="1:8" s="2" customFormat="1" ht="15.75">
      <c r="A240" s="150"/>
      <c r="B240" s="151"/>
      <c r="C240" s="151" t="s">
        <v>302</v>
      </c>
      <c r="D240" s="151" t="s">
        <v>303</v>
      </c>
      <c r="E240" s="151"/>
      <c r="F240" s="149"/>
      <c r="G240" s="276">
        <v>0</v>
      </c>
      <c r="H240" s="327">
        <v>10000</v>
      </c>
    </row>
    <row r="241" spans="1:8" s="2" customFormat="1" ht="15.75">
      <c r="A241" s="150"/>
      <c r="B241" s="151"/>
      <c r="C241" s="151" t="s">
        <v>304</v>
      </c>
      <c r="D241" s="151" t="s">
        <v>289</v>
      </c>
      <c r="E241" s="151"/>
      <c r="F241" s="149"/>
      <c r="G241" s="276">
        <v>0</v>
      </c>
      <c r="H241" s="327">
        <v>156000</v>
      </c>
    </row>
    <row r="242" spans="1:8" s="2" customFormat="1" ht="15.75">
      <c r="A242" s="150"/>
      <c r="B242" s="151"/>
      <c r="C242" s="151" t="s">
        <v>305</v>
      </c>
      <c r="D242" s="151" t="s">
        <v>306</v>
      </c>
      <c r="E242" s="151"/>
      <c r="F242" s="149"/>
      <c r="G242" s="276">
        <v>0</v>
      </c>
      <c r="H242" s="327">
        <v>10000</v>
      </c>
    </row>
    <row r="243" spans="1:8" s="2" customFormat="1" ht="15.75">
      <c r="A243" s="146" t="s">
        <v>30</v>
      </c>
      <c r="B243" s="147"/>
      <c r="C243" s="147" t="s">
        <v>31</v>
      </c>
      <c r="D243" s="147"/>
      <c r="E243" s="147"/>
      <c r="F243" s="149"/>
      <c r="G243" s="278">
        <f>SUM(G244+G248)</f>
        <v>0</v>
      </c>
      <c r="H243" s="326">
        <f>SUM(H244+H248)</f>
        <v>230000</v>
      </c>
    </row>
    <row r="244" spans="1:8" s="2" customFormat="1" ht="15.75">
      <c r="A244" s="150"/>
      <c r="B244" s="151" t="s">
        <v>33</v>
      </c>
      <c r="C244" s="151"/>
      <c r="D244" s="151" t="s">
        <v>3</v>
      </c>
      <c r="E244" s="22"/>
      <c r="F244" s="149"/>
      <c r="G244" s="276">
        <f>SUM(G245)</f>
        <v>0</v>
      </c>
      <c r="H244" s="327">
        <f>SUM(H245)</f>
        <v>180000</v>
      </c>
    </row>
    <row r="245" spans="1:8" s="2" customFormat="1" ht="15.75">
      <c r="A245" s="150"/>
      <c r="B245" s="151"/>
      <c r="C245" s="151" t="s">
        <v>36</v>
      </c>
      <c r="D245" s="151" t="s">
        <v>37</v>
      </c>
      <c r="E245" s="151"/>
      <c r="F245" s="149"/>
      <c r="G245" s="276">
        <f>SUM(G246:G247)</f>
        <v>0</v>
      </c>
      <c r="H245" s="327">
        <f>SUM(H246:H247)</f>
        <v>180000</v>
      </c>
    </row>
    <row r="246" spans="1:8" s="2" customFormat="1" ht="15.75">
      <c r="A246" s="150"/>
      <c r="B246" s="151"/>
      <c r="C246" s="151"/>
      <c r="D246" s="151"/>
      <c r="E246" s="151" t="s">
        <v>290</v>
      </c>
      <c r="F246" s="149"/>
      <c r="G246" s="276">
        <v>0</v>
      </c>
      <c r="H246" s="327">
        <v>50000</v>
      </c>
    </row>
    <row r="247" spans="1:8" s="2" customFormat="1" ht="15.75">
      <c r="A247" s="150"/>
      <c r="B247" s="151"/>
      <c r="C247" s="151"/>
      <c r="D247" s="151"/>
      <c r="E247" s="151" t="s">
        <v>12</v>
      </c>
      <c r="F247" s="149"/>
      <c r="G247" s="276">
        <v>0</v>
      </c>
      <c r="H247" s="327">
        <v>130000</v>
      </c>
    </row>
    <row r="248" spans="1:8" s="2" customFormat="1" ht="15.75">
      <c r="A248" s="150"/>
      <c r="B248" s="151" t="s">
        <v>57</v>
      </c>
      <c r="C248" s="151"/>
      <c r="D248" s="151" t="s">
        <v>58</v>
      </c>
      <c r="E248" s="151"/>
      <c r="F248" s="149"/>
      <c r="G248" s="276">
        <f>SUM(G249)</f>
        <v>0</v>
      </c>
      <c r="H248" s="327">
        <f>SUM(H249)</f>
        <v>50000</v>
      </c>
    </row>
    <row r="249" spans="1:8" s="2" customFormat="1" ht="15.75">
      <c r="A249" s="150"/>
      <c r="B249" s="151"/>
      <c r="C249" s="151" t="s">
        <v>59</v>
      </c>
      <c r="D249" s="151" t="s">
        <v>60</v>
      </c>
      <c r="E249" s="151"/>
      <c r="F249" s="149"/>
      <c r="G249" s="276">
        <v>0</v>
      </c>
      <c r="H249" s="327">
        <v>50000</v>
      </c>
    </row>
    <row r="250" spans="1:8" s="2" customFormat="1" ht="15.75">
      <c r="A250" s="146" t="s">
        <v>80</v>
      </c>
      <c r="B250" s="147"/>
      <c r="C250" s="147" t="s">
        <v>81</v>
      </c>
      <c r="D250" s="147"/>
      <c r="E250" s="151"/>
      <c r="F250" s="149"/>
      <c r="G250" s="278">
        <f>SUM(G251+G253)</f>
        <v>0</v>
      </c>
      <c r="H250" s="326">
        <f>SUM(H251+H253)</f>
        <v>239701</v>
      </c>
    </row>
    <row r="251" spans="1:8" s="2" customFormat="1" ht="15.75">
      <c r="A251" s="150"/>
      <c r="B251" s="151" t="s">
        <v>284</v>
      </c>
      <c r="C251" s="151"/>
      <c r="D251" s="151" t="s">
        <v>291</v>
      </c>
      <c r="E251" s="151"/>
      <c r="F251" s="149"/>
      <c r="G251" s="276">
        <f>SUM(G252)</f>
        <v>0</v>
      </c>
      <c r="H251" s="327">
        <f>SUM(H252)</f>
        <v>188741</v>
      </c>
    </row>
    <row r="252" spans="1:8" s="2" customFormat="1" ht="15.75">
      <c r="A252" s="150"/>
      <c r="B252" s="151"/>
      <c r="C252" s="151"/>
      <c r="D252" s="151"/>
      <c r="E252" s="151" t="s">
        <v>292</v>
      </c>
      <c r="F252" s="149"/>
      <c r="G252" s="276">
        <v>0</v>
      </c>
      <c r="H252" s="327">
        <v>188741</v>
      </c>
    </row>
    <row r="253" spans="1:8" s="2" customFormat="1" ht="15.75">
      <c r="A253" s="150"/>
      <c r="B253" s="151" t="s">
        <v>293</v>
      </c>
      <c r="C253" s="151"/>
      <c r="D253" s="151" t="s">
        <v>294</v>
      </c>
      <c r="E253" s="151"/>
      <c r="F253" s="149"/>
      <c r="G253" s="276">
        <v>0</v>
      </c>
      <c r="H253" s="327">
        <v>50960</v>
      </c>
    </row>
    <row r="254" spans="1:8" s="2" customFormat="1" ht="15.75">
      <c r="A254" s="144"/>
      <c r="B254" s="141"/>
      <c r="C254" s="141"/>
      <c r="D254" s="141"/>
      <c r="E254" s="141"/>
      <c r="F254" s="142"/>
      <c r="G254" s="276"/>
      <c r="H254" s="328"/>
    </row>
    <row r="255" spans="1:8" s="2" customFormat="1" ht="15.75">
      <c r="A255" s="174" t="s">
        <v>156</v>
      </c>
      <c r="B255" s="175"/>
      <c r="C255" s="175"/>
      <c r="D255" s="175"/>
      <c r="E255" s="175"/>
      <c r="F255" s="176"/>
      <c r="G255" s="279">
        <f>SUM(G256)</f>
        <v>63000</v>
      </c>
      <c r="H255" s="325">
        <f>SUM(H256)</f>
        <v>63000</v>
      </c>
    </row>
    <row r="256" spans="1:8" s="9" customFormat="1" ht="15.75">
      <c r="A256" s="146" t="s">
        <v>73</v>
      </c>
      <c r="B256" s="147"/>
      <c r="C256" s="147" t="s">
        <v>74</v>
      </c>
      <c r="D256" s="147"/>
      <c r="E256" s="147"/>
      <c r="F256" s="148"/>
      <c r="G256" s="278">
        <f>SUM(G257)</f>
        <v>63000</v>
      </c>
      <c r="H256" s="326">
        <f>SUM(H257)</f>
        <v>63000</v>
      </c>
    </row>
    <row r="257" spans="1:8" s="2" customFormat="1" ht="15.75">
      <c r="A257" s="150"/>
      <c r="B257" s="151"/>
      <c r="C257" s="151" t="s">
        <v>75</v>
      </c>
      <c r="D257" s="151" t="s">
        <v>76</v>
      </c>
      <c r="E257" s="151"/>
      <c r="F257" s="149"/>
      <c r="G257" s="277">
        <f>SUM(G258:G258)</f>
        <v>63000</v>
      </c>
      <c r="H257" s="329">
        <f>SUM(H258:H258)</f>
        <v>63000</v>
      </c>
    </row>
    <row r="258" spans="1:8" s="2" customFormat="1" ht="31.5">
      <c r="A258" s="150"/>
      <c r="B258" s="151"/>
      <c r="C258" s="151"/>
      <c r="D258" s="151"/>
      <c r="E258" s="62" t="s">
        <v>220</v>
      </c>
      <c r="F258" s="149"/>
      <c r="G258" s="276">
        <v>63000</v>
      </c>
      <c r="H258" s="327">
        <v>63000</v>
      </c>
    </row>
    <row r="259" spans="1:8" s="2" customFormat="1" ht="15.75">
      <c r="A259" s="144"/>
      <c r="B259" s="141"/>
      <c r="C259" s="141"/>
      <c r="D259" s="141"/>
      <c r="E259" s="152"/>
      <c r="F259" s="142"/>
      <c r="G259" s="276"/>
      <c r="H259" s="328"/>
    </row>
    <row r="260" spans="1:8" s="2" customFormat="1" ht="15.75">
      <c r="A260" s="174" t="s">
        <v>229</v>
      </c>
      <c r="B260" s="177"/>
      <c r="C260" s="177"/>
      <c r="D260" s="177"/>
      <c r="E260" s="181"/>
      <c r="F260" s="179"/>
      <c r="G260" s="279">
        <f>SUM(G261)</f>
        <v>185000</v>
      </c>
      <c r="H260" s="325">
        <f>SUM(H261)</f>
        <v>185000</v>
      </c>
    </row>
    <row r="261" spans="1:8" s="2" customFormat="1" ht="15.75">
      <c r="A261" s="146" t="s">
        <v>73</v>
      </c>
      <c r="B261" s="147"/>
      <c r="C261" s="147" t="s">
        <v>74</v>
      </c>
      <c r="D261" s="147"/>
      <c r="E261" s="147"/>
      <c r="F261" s="142"/>
      <c r="G261" s="278">
        <f>SUM(G262)</f>
        <v>185000</v>
      </c>
      <c r="H261" s="326">
        <f>SUM(H262)</f>
        <v>185000</v>
      </c>
    </row>
    <row r="262" spans="1:8" s="2" customFormat="1" ht="15.75">
      <c r="A262" s="144"/>
      <c r="B262" s="141"/>
      <c r="C262" s="151" t="s">
        <v>78</v>
      </c>
      <c r="D262" s="151" t="s">
        <v>77</v>
      </c>
      <c r="E262" s="151"/>
      <c r="F262" s="142"/>
      <c r="G262" s="277">
        <f>SUM(G263:G264)</f>
        <v>185000</v>
      </c>
      <c r="H262" s="329">
        <f>SUM(H263:H264)</f>
        <v>185000</v>
      </c>
    </row>
    <row r="263" spans="1:8" s="2" customFormat="1" ht="15.75">
      <c r="A263" s="144"/>
      <c r="B263" s="141"/>
      <c r="C263" s="151"/>
      <c r="D263" s="151"/>
      <c r="E263" s="151" t="s">
        <v>17</v>
      </c>
      <c r="F263" s="142"/>
      <c r="G263" s="276">
        <v>5000</v>
      </c>
      <c r="H263" s="327">
        <v>5000</v>
      </c>
    </row>
    <row r="264" spans="1:8" s="2" customFormat="1" ht="15.75">
      <c r="A264" s="144"/>
      <c r="B264" s="141"/>
      <c r="C264" s="151"/>
      <c r="D264" s="151"/>
      <c r="E264" s="151" t="s">
        <v>267</v>
      </c>
      <c r="F264" s="142"/>
      <c r="G264" s="276">
        <v>180000</v>
      </c>
      <c r="H264" s="327">
        <v>180000</v>
      </c>
    </row>
    <row r="265" spans="1:8" s="2" customFormat="1" ht="15.75">
      <c r="A265" s="144"/>
      <c r="B265" s="141"/>
      <c r="C265" s="151"/>
      <c r="D265" s="151"/>
      <c r="E265" s="151"/>
      <c r="F265" s="142"/>
      <c r="G265" s="287"/>
      <c r="H265" s="327"/>
    </row>
    <row r="266" spans="1:8" s="2" customFormat="1" ht="15.75">
      <c r="A266" s="174" t="s">
        <v>219</v>
      </c>
      <c r="B266" s="175"/>
      <c r="C266" s="175"/>
      <c r="D266" s="175"/>
      <c r="E266" s="175"/>
      <c r="F266" s="176"/>
      <c r="G266" s="279">
        <f aca="true" t="shared" si="3" ref="G266:H268">SUM(G267)</f>
        <v>50000</v>
      </c>
      <c r="H266" s="325">
        <f t="shared" si="3"/>
        <v>50000</v>
      </c>
    </row>
    <row r="267" spans="1:8" s="2" customFormat="1" ht="15.75">
      <c r="A267" s="146" t="s">
        <v>73</v>
      </c>
      <c r="B267" s="147"/>
      <c r="C267" s="147" t="s">
        <v>74</v>
      </c>
      <c r="D267" s="147"/>
      <c r="E267" s="147"/>
      <c r="F267" s="149"/>
      <c r="G267" s="278">
        <f t="shared" si="3"/>
        <v>50000</v>
      </c>
      <c r="H267" s="326">
        <f t="shared" si="3"/>
        <v>50000</v>
      </c>
    </row>
    <row r="268" spans="1:8" s="2" customFormat="1" ht="15.75">
      <c r="A268" s="150"/>
      <c r="B268" s="151"/>
      <c r="C268" s="151" t="s">
        <v>78</v>
      </c>
      <c r="D268" s="151" t="s">
        <v>77</v>
      </c>
      <c r="E268" s="151"/>
      <c r="F268" s="149"/>
      <c r="G268" s="277">
        <f t="shared" si="3"/>
        <v>50000</v>
      </c>
      <c r="H268" s="329">
        <f t="shared" si="3"/>
        <v>50000</v>
      </c>
    </row>
    <row r="269" spans="1:8" s="2" customFormat="1" ht="15.75">
      <c r="A269" s="150"/>
      <c r="B269" s="151"/>
      <c r="C269" s="151"/>
      <c r="D269" s="151"/>
      <c r="E269" s="151" t="s">
        <v>17</v>
      </c>
      <c r="F269" s="149"/>
      <c r="G269" s="276">
        <v>50000</v>
      </c>
      <c r="H269" s="327">
        <v>50000</v>
      </c>
    </row>
    <row r="270" spans="1:8" s="2" customFormat="1" ht="15.75">
      <c r="A270" s="144"/>
      <c r="B270" s="141"/>
      <c r="C270" s="141"/>
      <c r="D270" s="141"/>
      <c r="E270" s="152"/>
      <c r="F270" s="142"/>
      <c r="G270" s="276"/>
      <c r="H270" s="327"/>
    </row>
    <row r="271" spans="1:11" s="2" customFormat="1" ht="16.5" thickBot="1">
      <c r="A271" s="162" t="s">
        <v>212</v>
      </c>
      <c r="B271" s="163"/>
      <c r="C271" s="163"/>
      <c r="D271" s="163"/>
      <c r="E271" s="163"/>
      <c r="F271" s="164">
        <v>6</v>
      </c>
      <c r="G271" s="288">
        <f>SUM(G204+G191+G166+G143+G127+G115+G105+G69+G10+G255+G231+G266+G65+G260+G187+G161+G53+G57+G182)</f>
        <v>52870000</v>
      </c>
      <c r="H271" s="334">
        <f>SUM(H204+H191+H166+H143+H127+H115+H105+H69+H10+H255+H231+H266+H65+H260+H187+H161+H53+H57+H182)</f>
        <v>58940400</v>
      </c>
      <c r="K271" s="22"/>
    </row>
    <row r="272" spans="2:7" s="2" customFormat="1" ht="15.75">
      <c r="B272" s="6"/>
      <c r="C272" s="6"/>
      <c r="D272" s="6"/>
      <c r="E272" s="6"/>
      <c r="F272" s="6"/>
      <c r="G272" s="14"/>
    </row>
    <row r="273" spans="1:7" s="2" customFormat="1" ht="15.75">
      <c r="A273" s="59"/>
      <c r="B273" s="7"/>
      <c r="C273" s="7"/>
      <c r="D273" s="7"/>
      <c r="E273" s="7"/>
      <c r="F273" s="7"/>
      <c r="G273" s="32"/>
    </row>
    <row r="274" spans="1:7" s="2" customFormat="1" ht="15.75">
      <c r="A274" s="59"/>
      <c r="B274" s="7"/>
      <c r="C274" s="7"/>
      <c r="D274" s="7"/>
      <c r="E274" s="7"/>
      <c r="F274" s="7"/>
      <c r="G274" s="32"/>
    </row>
    <row r="275" spans="1:7" s="2" customFormat="1" ht="15.75">
      <c r="A275" s="59"/>
      <c r="B275" s="7"/>
      <c r="C275" s="7"/>
      <c r="D275" s="7"/>
      <c r="E275" s="7"/>
      <c r="F275" s="7"/>
      <c r="G275" s="32"/>
    </row>
    <row r="276" spans="1:7" s="2" customFormat="1" ht="15.75">
      <c r="A276" s="59"/>
      <c r="B276" s="7"/>
      <c r="C276" s="7"/>
      <c r="D276" s="7"/>
      <c r="E276" s="7"/>
      <c r="F276" s="7"/>
      <c r="G276" s="32"/>
    </row>
    <row r="277" spans="1:7" s="2" customFormat="1" ht="15.75">
      <c r="A277" s="59"/>
      <c r="B277" s="7"/>
      <c r="C277" s="7"/>
      <c r="D277" s="7"/>
      <c r="E277" s="7"/>
      <c r="F277" s="7"/>
      <c r="G277" s="32"/>
    </row>
    <row r="278" spans="1:7" s="2" customFormat="1" ht="15.75">
      <c r="A278" s="59"/>
      <c r="B278" s="7"/>
      <c r="C278" s="7"/>
      <c r="D278" s="7"/>
      <c r="E278" s="7"/>
      <c r="F278" s="7"/>
      <c r="G278" s="32"/>
    </row>
    <row r="279" spans="1:7" s="2" customFormat="1" ht="15.75">
      <c r="A279" s="59"/>
      <c r="B279" s="7"/>
      <c r="C279" s="7"/>
      <c r="D279" s="7"/>
      <c r="E279" s="7"/>
      <c r="F279" s="7"/>
      <c r="G279" s="32"/>
    </row>
    <row r="280" spans="1:7" s="2" customFormat="1" ht="15.75">
      <c r="A280" s="59"/>
      <c r="B280" s="7"/>
      <c r="C280" s="7"/>
      <c r="D280" s="7"/>
      <c r="E280" s="7"/>
      <c r="F280" s="7"/>
      <c r="G280" s="32"/>
    </row>
    <row r="281" spans="1:7" s="2" customFormat="1" ht="15.75">
      <c r="A281" s="59"/>
      <c r="B281" s="7"/>
      <c r="C281" s="7"/>
      <c r="D281" s="7"/>
      <c r="E281" s="7"/>
      <c r="F281" s="7"/>
      <c r="G281" s="32"/>
    </row>
    <row r="282" spans="1:7" s="2" customFormat="1" ht="15.75">
      <c r="A282" s="59"/>
      <c r="B282" s="7"/>
      <c r="C282" s="7"/>
      <c r="D282" s="7"/>
      <c r="E282" s="7"/>
      <c r="F282" s="7"/>
      <c r="G282" s="32"/>
    </row>
    <row r="283" spans="1:7" s="2" customFormat="1" ht="15.75">
      <c r="A283" s="59"/>
      <c r="B283" s="7"/>
      <c r="C283" s="7"/>
      <c r="D283" s="7"/>
      <c r="E283" s="7"/>
      <c r="F283" s="7"/>
      <c r="G283" s="32"/>
    </row>
    <row r="284" spans="1:7" s="2" customFormat="1" ht="15.75">
      <c r="A284" s="59"/>
      <c r="B284" s="7"/>
      <c r="C284" s="7"/>
      <c r="D284" s="7"/>
      <c r="E284" s="7"/>
      <c r="F284" s="7"/>
      <c r="G284" s="32"/>
    </row>
    <row r="285" spans="1:7" s="2" customFormat="1" ht="15.75">
      <c r="A285" s="59"/>
      <c r="B285" s="7"/>
      <c r="C285" s="7"/>
      <c r="D285" s="7"/>
      <c r="E285" s="7"/>
      <c r="F285" s="7"/>
      <c r="G285" s="32"/>
    </row>
    <row r="286" spans="1:7" s="2" customFormat="1" ht="15.75">
      <c r="A286" s="59"/>
      <c r="B286" s="7"/>
      <c r="C286" s="7"/>
      <c r="D286" s="7"/>
      <c r="E286" s="7"/>
      <c r="F286" s="7"/>
      <c r="G286" s="32"/>
    </row>
    <row r="287" spans="1:7" s="2" customFormat="1" ht="15.75">
      <c r="A287" s="59"/>
      <c r="B287" s="7"/>
      <c r="C287" s="7"/>
      <c r="D287" s="7"/>
      <c r="E287" s="7"/>
      <c r="F287" s="7"/>
      <c r="G287" s="32"/>
    </row>
    <row r="288" spans="1:7" s="2" customFormat="1" ht="15.75">
      <c r="A288" s="59"/>
      <c r="B288" s="7"/>
      <c r="C288" s="7"/>
      <c r="D288" s="7"/>
      <c r="E288" s="7"/>
      <c r="F288" s="7"/>
      <c r="G288" s="32"/>
    </row>
    <row r="289" spans="1:7" s="2" customFormat="1" ht="15.75">
      <c r="A289" s="59"/>
      <c r="B289" s="7"/>
      <c r="C289" s="7"/>
      <c r="D289" s="7"/>
      <c r="E289" s="7"/>
      <c r="F289" s="7"/>
      <c r="G289" s="32"/>
    </row>
    <row r="290" spans="1:7" s="2" customFormat="1" ht="15.75">
      <c r="A290" s="59"/>
      <c r="B290" s="7"/>
      <c r="C290" s="7"/>
      <c r="D290" s="7"/>
      <c r="E290" s="7"/>
      <c r="F290" s="7"/>
      <c r="G290" s="26"/>
    </row>
    <row r="291" spans="1:7" s="2" customFormat="1" ht="15.75">
      <c r="A291" s="59"/>
      <c r="B291" s="7"/>
      <c r="C291" s="7"/>
      <c r="D291" s="7"/>
      <c r="E291" s="7"/>
      <c r="F291" s="7"/>
      <c r="G291" s="26"/>
    </row>
    <row r="292" spans="1:7" s="2" customFormat="1" ht="15.75">
      <c r="A292" s="59"/>
      <c r="B292" s="7"/>
      <c r="C292" s="7"/>
      <c r="D292" s="7"/>
      <c r="E292" s="7"/>
      <c r="F292" s="7"/>
      <c r="G292" s="26"/>
    </row>
    <row r="293" spans="1:7" s="2" customFormat="1" ht="15.75">
      <c r="A293" s="59"/>
      <c r="B293" s="7"/>
      <c r="C293" s="7"/>
      <c r="D293" s="7"/>
      <c r="E293" s="7"/>
      <c r="F293" s="7"/>
      <c r="G293" s="26"/>
    </row>
    <row r="294" spans="1:7" s="2" customFormat="1" ht="15.75">
      <c r="A294" s="59"/>
      <c r="B294" s="7"/>
      <c r="C294" s="7"/>
      <c r="D294" s="7"/>
      <c r="E294" s="7"/>
      <c r="F294" s="7"/>
      <c r="G294" s="26"/>
    </row>
    <row r="295" spans="1:7" s="2" customFormat="1" ht="15.75">
      <c r="A295" s="59"/>
      <c r="B295" s="7"/>
      <c r="C295" s="7"/>
      <c r="D295" s="7"/>
      <c r="E295" s="7"/>
      <c r="F295" s="7"/>
      <c r="G295" s="26"/>
    </row>
    <row r="296" spans="1:7" s="9" customFormat="1" ht="15.75">
      <c r="A296" s="61"/>
      <c r="B296" s="40"/>
      <c r="C296" s="40"/>
      <c r="D296" s="40"/>
      <c r="E296" s="40"/>
      <c r="F296" s="40"/>
      <c r="G296" s="32"/>
    </row>
    <row r="297" spans="1:7" s="2" customFormat="1" ht="15.75">
      <c r="A297" s="59"/>
      <c r="B297" s="7"/>
      <c r="C297" s="7"/>
      <c r="D297" s="7"/>
      <c r="E297" s="7"/>
      <c r="F297" s="7"/>
      <c r="G297" s="26"/>
    </row>
    <row r="298" spans="1:7" s="2" customFormat="1" ht="15.75">
      <c r="A298" s="59"/>
      <c r="B298" s="7"/>
      <c r="C298" s="7"/>
      <c r="D298" s="7"/>
      <c r="E298" s="7"/>
      <c r="F298" s="7"/>
      <c r="G298" s="26"/>
    </row>
    <row r="299" spans="1:7" s="2" customFormat="1" ht="15.75">
      <c r="A299" s="59"/>
      <c r="B299" s="7"/>
      <c r="C299" s="7"/>
      <c r="D299" s="7"/>
      <c r="E299" s="7"/>
      <c r="F299" s="7"/>
      <c r="G299" s="26"/>
    </row>
    <row r="300" spans="1:7" s="2" customFormat="1" ht="15.75">
      <c r="A300" s="59"/>
      <c r="B300" s="7"/>
      <c r="C300" s="7"/>
      <c r="D300" s="7"/>
      <c r="E300" s="7"/>
      <c r="F300" s="7"/>
      <c r="G300" s="26"/>
    </row>
    <row r="301" spans="1:7" s="2" customFormat="1" ht="15.75">
      <c r="A301" s="59"/>
      <c r="B301" s="7"/>
      <c r="C301" s="7"/>
      <c r="D301" s="7"/>
      <c r="E301" s="7"/>
      <c r="F301" s="7"/>
      <c r="G301" s="26"/>
    </row>
    <row r="302" spans="1:7" s="2" customFormat="1" ht="15.75">
      <c r="A302" s="59"/>
      <c r="B302" s="7"/>
      <c r="C302" s="7"/>
      <c r="D302" s="7"/>
      <c r="E302" s="7"/>
      <c r="F302" s="7"/>
      <c r="G302" s="26"/>
    </row>
    <row r="303" spans="1:7" s="2" customFormat="1" ht="15.75">
      <c r="A303" s="59"/>
      <c r="B303" s="7"/>
      <c r="C303" s="7"/>
      <c r="D303" s="7"/>
      <c r="E303" s="7"/>
      <c r="F303" s="7"/>
      <c r="G303" s="26"/>
    </row>
    <row r="304" spans="1:7" s="2" customFormat="1" ht="15.75">
      <c r="A304" s="59"/>
      <c r="B304" s="7"/>
      <c r="C304" s="7"/>
      <c r="D304" s="7"/>
      <c r="E304" s="7"/>
      <c r="F304" s="7"/>
      <c r="G304" s="26"/>
    </row>
    <row r="305" spans="1:7" s="2" customFormat="1" ht="15.75">
      <c r="A305" s="59"/>
      <c r="B305" s="7"/>
      <c r="C305" s="7"/>
      <c r="D305" s="7"/>
      <c r="E305" s="7"/>
      <c r="F305" s="7"/>
      <c r="G305" s="26"/>
    </row>
    <row r="306" spans="1:7" s="2" customFormat="1" ht="15.75">
      <c r="A306" s="59"/>
      <c r="B306" s="7"/>
      <c r="C306" s="7"/>
      <c r="D306" s="7"/>
      <c r="E306" s="7"/>
      <c r="F306" s="7"/>
      <c r="G306" s="26"/>
    </row>
    <row r="307" spans="1:7" s="2" customFormat="1" ht="15.75">
      <c r="A307" s="59"/>
      <c r="B307" s="7"/>
      <c r="C307" s="7"/>
      <c r="D307" s="7"/>
      <c r="E307" s="7"/>
      <c r="F307" s="7"/>
      <c r="G307" s="26"/>
    </row>
    <row r="308" spans="1:7" s="2" customFormat="1" ht="15.75">
      <c r="A308" s="59"/>
      <c r="B308" s="7"/>
      <c r="C308" s="7"/>
      <c r="D308" s="7"/>
      <c r="E308" s="7"/>
      <c r="F308" s="7"/>
      <c r="G308" s="26"/>
    </row>
    <row r="309" spans="1:7" s="2" customFormat="1" ht="15.75">
      <c r="A309" s="59"/>
      <c r="B309" s="7"/>
      <c r="C309" s="7"/>
      <c r="D309" s="7"/>
      <c r="E309" s="7"/>
      <c r="F309" s="7"/>
      <c r="G309" s="26"/>
    </row>
    <row r="310" spans="1:7" s="2" customFormat="1" ht="15.75">
      <c r="A310" s="59"/>
      <c r="B310" s="7"/>
      <c r="C310" s="7"/>
      <c r="D310" s="7"/>
      <c r="E310" s="7"/>
      <c r="F310" s="7"/>
      <c r="G310" s="26"/>
    </row>
    <row r="311" spans="1:7" s="2" customFormat="1" ht="15.75">
      <c r="A311" s="59"/>
      <c r="B311" s="7"/>
      <c r="C311" s="7"/>
      <c r="D311" s="7"/>
      <c r="E311" s="7"/>
      <c r="F311" s="7"/>
      <c r="G311" s="26"/>
    </row>
    <row r="312" spans="1:7" s="2" customFormat="1" ht="15.75">
      <c r="A312" s="59"/>
      <c r="B312" s="7"/>
      <c r="C312" s="7"/>
      <c r="D312" s="7"/>
      <c r="E312" s="7"/>
      <c r="F312" s="7"/>
      <c r="G312" s="26"/>
    </row>
    <row r="313" spans="1:7" s="2" customFormat="1" ht="15.75">
      <c r="A313" s="59"/>
      <c r="B313" s="7"/>
      <c r="C313" s="7"/>
      <c r="D313" s="7"/>
      <c r="E313" s="7"/>
      <c r="F313" s="7"/>
      <c r="G313" s="26"/>
    </row>
    <row r="314" spans="1:7" s="2" customFormat="1" ht="15.75">
      <c r="A314" s="59"/>
      <c r="B314" s="7"/>
      <c r="C314" s="7"/>
      <c r="D314" s="7"/>
      <c r="E314" s="7"/>
      <c r="F314" s="7"/>
      <c r="G314" s="26"/>
    </row>
    <row r="315" spans="1:7" s="2" customFormat="1" ht="15.75">
      <c r="A315" s="59"/>
      <c r="B315" s="7"/>
      <c r="C315" s="7"/>
      <c r="D315" s="7"/>
      <c r="E315" s="7"/>
      <c r="F315" s="7"/>
      <c r="G315" s="26"/>
    </row>
    <row r="316" spans="1:7" s="2" customFormat="1" ht="15.75">
      <c r="A316" s="59"/>
      <c r="B316" s="7"/>
      <c r="C316" s="7"/>
      <c r="D316" s="7"/>
      <c r="E316" s="7"/>
      <c r="F316" s="7"/>
      <c r="G316" s="26"/>
    </row>
    <row r="317" spans="1:7" s="2" customFormat="1" ht="15.75">
      <c r="A317" s="59"/>
      <c r="B317" s="7"/>
      <c r="C317" s="7"/>
      <c r="D317" s="7"/>
      <c r="E317" s="7"/>
      <c r="F317" s="7"/>
      <c r="G317" s="26"/>
    </row>
    <row r="318" spans="1:7" s="2" customFormat="1" ht="15.75">
      <c r="A318" s="59"/>
      <c r="B318" s="7"/>
      <c r="C318" s="7"/>
      <c r="D318" s="7"/>
      <c r="E318" s="10"/>
      <c r="F318" s="7"/>
      <c r="G318" s="123"/>
    </row>
    <row r="319" spans="1:7" s="2" customFormat="1" ht="15.75">
      <c r="A319" s="59"/>
      <c r="B319" s="7"/>
      <c r="C319" s="7"/>
      <c r="D319" s="7"/>
      <c r="E319" s="10"/>
      <c r="F319" s="7"/>
      <c r="G319" s="123"/>
    </row>
    <row r="320" spans="1:7" s="2" customFormat="1" ht="15.75">
      <c r="A320" s="59"/>
      <c r="B320" s="7"/>
      <c r="C320" s="7"/>
      <c r="D320" s="7"/>
      <c r="E320" s="7"/>
      <c r="F320" s="7"/>
      <c r="G320" s="26"/>
    </row>
    <row r="321" spans="1:7" s="2" customFormat="1" ht="15.75">
      <c r="A321" s="59"/>
      <c r="B321" s="7"/>
      <c r="C321" s="7"/>
      <c r="D321" s="7"/>
      <c r="E321" s="10"/>
      <c r="F321" s="7"/>
      <c r="G321" s="123"/>
    </row>
    <row r="322" spans="1:7" s="2" customFormat="1" ht="15.75">
      <c r="A322" s="59"/>
      <c r="B322" s="7"/>
      <c r="C322" s="7"/>
      <c r="D322" s="7"/>
      <c r="E322" s="10"/>
      <c r="F322" s="7"/>
      <c r="G322" s="123"/>
    </row>
    <row r="323" spans="1:7" s="2" customFormat="1" ht="15.75">
      <c r="A323" s="59"/>
      <c r="B323" s="7"/>
      <c r="C323" s="7"/>
      <c r="D323" s="7"/>
      <c r="E323" s="7"/>
      <c r="F323" s="7"/>
      <c r="G323" s="26"/>
    </row>
    <row r="324" spans="1:7" s="2" customFormat="1" ht="15.75">
      <c r="A324" s="59"/>
      <c r="B324" s="7"/>
      <c r="C324" s="7"/>
      <c r="D324" s="7"/>
      <c r="E324" s="7"/>
      <c r="F324" s="7"/>
      <c r="G324" s="26"/>
    </row>
    <row r="325" spans="1:7" s="2" customFormat="1" ht="15.75">
      <c r="A325" s="59"/>
      <c r="B325" s="7"/>
      <c r="C325" s="7"/>
      <c r="D325" s="7"/>
      <c r="E325" s="7"/>
      <c r="F325" s="7"/>
      <c r="G325" s="26"/>
    </row>
    <row r="326" spans="1:7" s="9" customFormat="1" ht="15.75">
      <c r="A326" s="61"/>
      <c r="B326" s="40"/>
      <c r="C326" s="40"/>
      <c r="D326" s="40"/>
      <c r="E326" s="40"/>
      <c r="F326" s="40"/>
      <c r="G326" s="32"/>
    </row>
    <row r="327" spans="1:7" s="2" customFormat="1" ht="15.75">
      <c r="A327" s="59"/>
      <c r="B327" s="7"/>
      <c r="C327" s="7"/>
      <c r="D327" s="7"/>
      <c r="E327" s="7"/>
      <c r="F327" s="7"/>
      <c r="G327" s="26"/>
    </row>
    <row r="328" spans="1:7" s="2" customFormat="1" ht="15.75">
      <c r="A328" s="59"/>
      <c r="B328" s="7"/>
      <c r="C328" s="7"/>
      <c r="D328" s="7"/>
      <c r="E328" s="7"/>
      <c r="F328" s="7"/>
      <c r="G328" s="26"/>
    </row>
    <row r="329" spans="1:7" s="2" customFormat="1" ht="15.75">
      <c r="A329" s="59"/>
      <c r="B329" s="7"/>
      <c r="C329" s="7"/>
      <c r="D329" s="7"/>
      <c r="E329" s="7"/>
      <c r="F329" s="7"/>
      <c r="G329" s="7"/>
    </row>
    <row r="330" spans="1:7" s="2" customFormat="1" ht="15.75">
      <c r="A330" s="59"/>
      <c r="B330" s="7"/>
      <c r="C330" s="7"/>
      <c r="D330" s="7"/>
      <c r="E330" s="38"/>
      <c r="F330" s="39"/>
      <c r="G330" s="39"/>
    </row>
    <row r="331" spans="1:7" s="2" customFormat="1" ht="15.75">
      <c r="A331" s="59"/>
      <c r="B331" s="7"/>
      <c r="C331" s="7"/>
      <c r="D331" s="7"/>
      <c r="E331" s="39"/>
      <c r="F331" s="39"/>
      <c r="G331" s="39"/>
    </row>
    <row r="332" spans="1:7" s="2" customFormat="1" ht="15.75">
      <c r="A332" s="59"/>
      <c r="B332" s="7"/>
      <c r="C332" s="7"/>
      <c r="D332" s="7"/>
      <c r="E332" s="7"/>
      <c r="F332" s="51"/>
      <c r="G332" s="51"/>
    </row>
    <row r="333" spans="1:7" s="2" customFormat="1" ht="15.75">
      <c r="A333" s="59"/>
      <c r="B333" s="7"/>
      <c r="C333" s="7"/>
      <c r="D333" s="7"/>
      <c r="E333" s="7"/>
      <c r="F333" s="7"/>
      <c r="G333" s="7"/>
    </row>
    <row r="334" spans="1:7" s="2" customFormat="1" ht="15.75">
      <c r="A334" s="59"/>
      <c r="B334" s="7"/>
      <c r="C334" s="7"/>
      <c r="D334" s="7"/>
      <c r="E334" s="7"/>
      <c r="F334" s="7"/>
      <c r="G334" s="7"/>
    </row>
    <row r="335" spans="1:7" s="2" customFormat="1" ht="15.75">
      <c r="A335" s="59"/>
      <c r="B335" s="7"/>
      <c r="C335" s="7"/>
      <c r="D335" s="7"/>
      <c r="E335" s="39"/>
      <c r="F335" s="17"/>
      <c r="G335" s="17"/>
    </row>
    <row r="336" spans="1:7" s="2" customFormat="1" ht="15.75">
      <c r="A336" s="59"/>
      <c r="B336" s="7"/>
      <c r="C336" s="7"/>
      <c r="D336" s="7"/>
      <c r="E336" s="16"/>
      <c r="F336" s="7"/>
      <c r="G336" s="7"/>
    </row>
    <row r="337" spans="1:7" s="2" customFormat="1" ht="15.75">
      <c r="A337" s="59"/>
      <c r="B337" s="7"/>
      <c r="C337" s="7"/>
      <c r="D337" s="7"/>
      <c r="E337" s="7"/>
      <c r="F337" s="7"/>
      <c r="G337" s="7"/>
    </row>
    <row r="338" spans="1:7" s="2" customFormat="1" ht="15.75">
      <c r="A338" s="59"/>
      <c r="B338" s="7"/>
      <c r="C338" s="7"/>
      <c r="D338" s="7"/>
      <c r="E338" s="7"/>
      <c r="F338" s="7"/>
      <c r="G338" s="7"/>
    </row>
    <row r="339" spans="1:7" s="2" customFormat="1" ht="15.75">
      <c r="A339" s="59"/>
      <c r="B339" s="7"/>
      <c r="C339" s="7"/>
      <c r="D339" s="7"/>
      <c r="E339" s="7"/>
      <c r="F339" s="7"/>
      <c r="G339" s="7"/>
    </row>
    <row r="340" spans="1:7" s="2" customFormat="1" ht="15.75">
      <c r="A340" s="59"/>
      <c r="B340" s="7"/>
      <c r="C340" s="7"/>
      <c r="D340" s="7"/>
      <c r="E340" s="7"/>
      <c r="F340" s="7"/>
      <c r="G340" s="7"/>
    </row>
    <row r="341" spans="1:7" s="2" customFormat="1" ht="15.75">
      <c r="A341" s="59"/>
      <c r="B341" s="7"/>
      <c r="C341" s="7"/>
      <c r="D341" s="7"/>
      <c r="E341" s="7"/>
      <c r="F341" s="7"/>
      <c r="G341" s="7"/>
    </row>
    <row r="342" spans="1:7" s="2" customFormat="1" ht="15.75">
      <c r="A342" s="59"/>
      <c r="B342" s="7"/>
      <c r="C342" s="7"/>
      <c r="D342" s="7"/>
      <c r="E342" s="7"/>
      <c r="F342" s="7"/>
      <c r="G342" s="7"/>
    </row>
    <row r="343" spans="1:7" s="2" customFormat="1" ht="15.75">
      <c r="A343" s="59"/>
      <c r="B343" s="7"/>
      <c r="C343" s="7"/>
      <c r="D343" s="7"/>
      <c r="E343" s="7"/>
      <c r="F343" s="7"/>
      <c r="G343" s="7"/>
    </row>
    <row r="344" spans="1:7" s="2" customFormat="1" ht="15.75">
      <c r="A344" s="61"/>
      <c r="B344" s="40"/>
      <c r="C344" s="40"/>
      <c r="D344" s="40"/>
      <c r="E344" s="40"/>
      <c r="F344" s="7"/>
      <c r="G344" s="7"/>
    </row>
    <row r="345" spans="1:7" s="2" customFormat="1" ht="15.75">
      <c r="A345" s="59"/>
      <c r="B345" s="7"/>
      <c r="C345" s="7"/>
      <c r="D345" s="7"/>
      <c r="E345" s="7"/>
      <c r="F345" s="7"/>
      <c r="G345" s="7"/>
    </row>
    <row r="346" spans="1:7" s="2" customFormat="1" ht="15.75">
      <c r="A346" s="59"/>
      <c r="B346" s="7"/>
      <c r="C346" s="7"/>
      <c r="D346" s="7"/>
      <c r="E346" s="7"/>
      <c r="F346" s="7"/>
      <c r="G346" s="7"/>
    </row>
    <row r="347" spans="1:7" s="2" customFormat="1" ht="15.75">
      <c r="A347" s="59"/>
      <c r="B347" s="7"/>
      <c r="C347" s="7"/>
      <c r="D347" s="7"/>
      <c r="E347" s="7"/>
      <c r="F347" s="7"/>
      <c r="G347" s="7"/>
    </row>
    <row r="348" spans="1:7" s="2" customFormat="1" ht="15.75">
      <c r="A348" s="59"/>
      <c r="B348" s="7"/>
      <c r="C348" s="7"/>
      <c r="D348" s="7"/>
      <c r="E348" s="7"/>
      <c r="F348" s="7"/>
      <c r="G348" s="7"/>
    </row>
    <row r="349" spans="1:7" s="2" customFormat="1" ht="15.75">
      <c r="A349" s="59"/>
      <c r="B349" s="7"/>
      <c r="C349" s="7"/>
      <c r="D349" s="7"/>
      <c r="E349" s="7"/>
      <c r="F349" s="7"/>
      <c r="G349" s="7"/>
    </row>
    <row r="350" spans="1:7" s="2" customFormat="1" ht="15.75">
      <c r="A350" s="59"/>
      <c r="B350" s="7"/>
      <c r="C350" s="7"/>
      <c r="D350" s="7"/>
      <c r="E350" s="7"/>
      <c r="F350" s="7"/>
      <c r="G350" s="7"/>
    </row>
    <row r="351" spans="1:7" s="2" customFormat="1" ht="15.75">
      <c r="A351" s="61"/>
      <c r="B351" s="40"/>
      <c r="C351" s="40"/>
      <c r="D351" s="40"/>
      <c r="E351" s="40"/>
      <c r="F351" s="7"/>
      <c r="G351" s="7"/>
    </row>
    <row r="352" spans="1:7" s="2" customFormat="1" ht="15.75">
      <c r="A352" s="59"/>
      <c r="B352" s="7"/>
      <c r="C352" s="7"/>
      <c r="D352" s="7"/>
      <c r="E352" s="7"/>
      <c r="F352" s="7"/>
      <c r="G352" s="7"/>
    </row>
    <row r="353" spans="1:7" s="2" customFormat="1" ht="15.75">
      <c r="A353" s="59"/>
      <c r="B353" s="7"/>
      <c r="C353" s="7"/>
      <c r="D353" s="7"/>
      <c r="E353" s="7"/>
      <c r="F353" s="7"/>
      <c r="G353" s="7"/>
    </row>
    <row r="354" spans="1:7" s="2" customFormat="1" ht="15.75">
      <c r="A354" s="59"/>
      <c r="B354" s="7"/>
      <c r="C354" s="7"/>
      <c r="D354" s="7"/>
      <c r="E354" s="7"/>
      <c r="F354" s="7"/>
      <c r="G354" s="7"/>
    </row>
    <row r="355" spans="1:7" s="2" customFormat="1" ht="15.75">
      <c r="A355" s="59"/>
      <c r="B355" s="7"/>
      <c r="C355" s="7"/>
      <c r="D355" s="7"/>
      <c r="E355" s="7"/>
      <c r="F355" s="7"/>
      <c r="G355" s="7"/>
    </row>
    <row r="356" spans="1:7" s="2" customFormat="1" ht="15.75">
      <c r="A356" s="59"/>
      <c r="B356" s="7"/>
      <c r="C356" s="7"/>
      <c r="D356" s="7"/>
      <c r="E356" s="7"/>
      <c r="F356" s="7"/>
      <c r="G356" s="26"/>
    </row>
    <row r="357" spans="1:7" s="2" customFormat="1" ht="15.75">
      <c r="A357" s="59"/>
      <c r="B357" s="7"/>
      <c r="C357" s="7"/>
      <c r="D357" s="7"/>
      <c r="E357" s="7"/>
      <c r="F357" s="7"/>
      <c r="G357" s="26"/>
    </row>
    <row r="358" spans="1:7" s="2" customFormat="1" ht="15.75">
      <c r="A358" s="61"/>
      <c r="B358" s="40"/>
      <c r="C358" s="40"/>
      <c r="D358" s="40"/>
      <c r="E358" s="40"/>
      <c r="F358" s="7"/>
      <c r="G358" s="26"/>
    </row>
    <row r="359" spans="1:7" s="2" customFormat="1" ht="15.75">
      <c r="A359" s="59"/>
      <c r="B359" s="7"/>
      <c r="C359" s="7"/>
      <c r="D359" s="7"/>
      <c r="E359" s="7"/>
      <c r="F359" s="7"/>
      <c r="G359" s="26"/>
    </row>
    <row r="360" spans="1:7" s="2" customFormat="1" ht="15.75">
      <c r="A360" s="59"/>
      <c r="B360" s="7"/>
      <c r="C360" s="7"/>
      <c r="D360" s="7"/>
      <c r="E360" s="7"/>
      <c r="F360" s="7"/>
      <c r="G360" s="26"/>
    </row>
    <row r="361" spans="1:7" s="2" customFormat="1" ht="15.75">
      <c r="A361" s="59"/>
      <c r="B361" s="7"/>
      <c r="C361" s="7"/>
      <c r="D361" s="7"/>
      <c r="E361" s="7"/>
      <c r="F361" s="7"/>
      <c r="G361" s="26"/>
    </row>
    <row r="362" spans="1:7" s="2" customFormat="1" ht="15.75">
      <c r="A362" s="59"/>
      <c r="B362" s="7"/>
      <c r="C362" s="7"/>
      <c r="D362" s="7"/>
      <c r="E362" s="7"/>
      <c r="F362" s="7"/>
      <c r="G362" s="26"/>
    </row>
    <row r="363" spans="1:7" s="2" customFormat="1" ht="15.75">
      <c r="A363" s="61"/>
      <c r="B363" s="40"/>
      <c r="C363" s="40"/>
      <c r="D363" s="40"/>
      <c r="E363" s="40"/>
      <c r="F363" s="7"/>
      <c r="G363" s="26"/>
    </row>
    <row r="364" spans="1:7" s="2" customFormat="1" ht="15.75">
      <c r="A364" s="59"/>
      <c r="B364" s="7"/>
      <c r="C364" s="7"/>
      <c r="D364" s="7"/>
      <c r="E364" s="7"/>
      <c r="F364" s="7"/>
      <c r="G364" s="26"/>
    </row>
    <row r="365" spans="1:7" s="2" customFormat="1" ht="15.75">
      <c r="A365" s="59"/>
      <c r="B365" s="7"/>
      <c r="C365" s="7"/>
      <c r="D365" s="7"/>
      <c r="E365" s="7"/>
      <c r="F365" s="7"/>
      <c r="G365" s="26"/>
    </row>
    <row r="366" spans="1:7" s="2" customFormat="1" ht="15.75">
      <c r="A366" s="59"/>
      <c r="B366" s="7"/>
      <c r="C366" s="7"/>
      <c r="D366" s="7"/>
      <c r="E366" s="7"/>
      <c r="F366" s="7"/>
      <c r="G366" s="26"/>
    </row>
    <row r="367" spans="1:7" s="2" customFormat="1" ht="15.75">
      <c r="A367" s="59"/>
      <c r="B367" s="7"/>
      <c r="C367" s="7"/>
      <c r="D367" s="7"/>
      <c r="E367" s="7"/>
      <c r="F367" s="7"/>
      <c r="G367" s="26"/>
    </row>
    <row r="368" spans="1:7" s="2" customFormat="1" ht="15.75">
      <c r="A368" s="59"/>
      <c r="B368" s="7"/>
      <c r="C368" s="7"/>
      <c r="D368" s="7"/>
      <c r="E368" s="7"/>
      <c r="F368" s="7"/>
      <c r="G368" s="26"/>
    </row>
    <row r="369" spans="1:7" s="2" customFormat="1" ht="15.75">
      <c r="A369" s="59"/>
      <c r="B369" s="7"/>
      <c r="C369" s="7"/>
      <c r="D369" s="7"/>
      <c r="E369" s="7"/>
      <c r="F369" s="7"/>
      <c r="G369" s="26"/>
    </row>
    <row r="370" spans="1:7" s="2" customFormat="1" ht="15.75">
      <c r="A370" s="59"/>
      <c r="B370" s="7"/>
      <c r="C370" s="7"/>
      <c r="D370" s="7"/>
      <c r="E370" s="7"/>
      <c r="F370" s="7"/>
      <c r="G370" s="26"/>
    </row>
    <row r="371" spans="1:7" s="2" customFormat="1" ht="15.75">
      <c r="A371" s="59"/>
      <c r="B371" s="7"/>
      <c r="C371" s="7"/>
      <c r="D371" s="7"/>
      <c r="E371" s="7"/>
      <c r="F371" s="7"/>
      <c r="G371" s="26"/>
    </row>
    <row r="372" spans="1:7" s="2" customFormat="1" ht="15.75">
      <c r="A372" s="59"/>
      <c r="B372" s="7"/>
      <c r="C372" s="7"/>
      <c r="D372" s="7"/>
      <c r="E372" s="7"/>
      <c r="F372" s="7"/>
      <c r="G372" s="26"/>
    </row>
    <row r="373" spans="1:7" s="2" customFormat="1" ht="15.75">
      <c r="A373" s="59"/>
      <c r="B373" s="7"/>
      <c r="C373" s="59"/>
      <c r="D373" s="59"/>
      <c r="E373" s="7"/>
      <c r="F373" s="7"/>
      <c r="G373" s="25"/>
    </row>
    <row r="374" spans="1:7" s="2" customFormat="1" ht="15.75">
      <c r="A374" s="59"/>
      <c r="B374" s="7"/>
      <c r="C374" s="59"/>
      <c r="D374" s="371"/>
      <c r="E374" s="371"/>
      <c r="F374" s="7"/>
      <c r="G374" s="25"/>
    </row>
    <row r="375" spans="1:7" s="2" customFormat="1" ht="15.75">
      <c r="A375" s="59"/>
      <c r="B375" s="7"/>
      <c r="C375" s="59"/>
      <c r="D375" s="7"/>
      <c r="E375" s="7"/>
      <c r="F375" s="7"/>
      <c r="G375" s="25"/>
    </row>
    <row r="376" spans="1:7" s="2" customFormat="1" ht="15.75">
      <c r="A376" s="59"/>
      <c r="B376" s="7"/>
      <c r="C376" s="59"/>
      <c r="D376" s="7"/>
      <c r="E376" s="7"/>
      <c r="F376" s="7"/>
      <c r="G376" s="25"/>
    </row>
    <row r="377" spans="1:7" s="2" customFormat="1" ht="15.75">
      <c r="A377" s="59"/>
      <c r="B377" s="7"/>
      <c r="C377" s="59"/>
      <c r="D377" s="7"/>
      <c r="E377" s="7"/>
      <c r="F377" s="7"/>
      <c r="G377" s="25"/>
    </row>
    <row r="378" spans="1:7" s="2" customFormat="1" ht="15.75">
      <c r="A378" s="59"/>
      <c r="B378" s="7"/>
      <c r="C378" s="59"/>
      <c r="D378" s="7"/>
      <c r="E378" s="7"/>
      <c r="F378" s="7"/>
      <c r="G378" s="25"/>
    </row>
    <row r="379" spans="1:7" s="2" customFormat="1" ht="15.75">
      <c r="A379" s="59"/>
      <c r="B379" s="7"/>
      <c r="C379" s="59"/>
      <c r="D379" s="7"/>
      <c r="E379" s="7"/>
      <c r="F379" s="7"/>
      <c r="G379" s="25"/>
    </row>
    <row r="380" spans="1:7" s="2" customFormat="1" ht="15.75">
      <c r="A380" s="59"/>
      <c r="B380" s="7"/>
      <c r="C380" s="59"/>
      <c r="D380" s="7"/>
      <c r="E380" s="7"/>
      <c r="F380" s="7"/>
      <c r="G380" s="25"/>
    </row>
    <row r="381" spans="1:7" s="2" customFormat="1" ht="15.75">
      <c r="A381" s="59"/>
      <c r="B381" s="7"/>
      <c r="C381" s="7"/>
      <c r="D381" s="7"/>
      <c r="E381" s="7"/>
      <c r="F381" s="7"/>
      <c r="G381" s="25"/>
    </row>
    <row r="382" spans="1:7" s="2" customFormat="1" ht="15.75">
      <c r="A382" s="59"/>
      <c r="B382" s="7"/>
      <c r="C382" s="7"/>
      <c r="D382" s="7"/>
      <c r="E382" s="124"/>
      <c r="F382" s="124"/>
      <c r="G382" s="26"/>
    </row>
    <row r="383" spans="1:7" s="2" customFormat="1" ht="15.75">
      <c r="A383" s="59"/>
      <c r="B383" s="7"/>
      <c r="C383" s="7"/>
      <c r="D383" s="7"/>
      <c r="E383" s="124"/>
      <c r="F383" s="124"/>
      <c r="G383" s="26"/>
    </row>
    <row r="384" spans="1:7" s="2" customFormat="1" ht="15.75">
      <c r="A384" s="59"/>
      <c r="B384" s="7"/>
      <c r="C384" s="7"/>
      <c r="D384" s="7"/>
      <c r="E384" s="124"/>
      <c r="F384" s="124"/>
      <c r="G384" s="27"/>
    </row>
    <row r="385" spans="1:7" s="2" customFormat="1" ht="15.75">
      <c r="A385" s="59"/>
      <c r="B385" s="7"/>
      <c r="C385" s="7"/>
      <c r="D385" s="7"/>
      <c r="E385" s="124"/>
      <c r="F385" s="124"/>
      <c r="G385" s="27"/>
    </row>
    <row r="386" spans="1:7" s="2" customFormat="1" ht="15.75">
      <c r="A386" s="59"/>
      <c r="B386" s="7"/>
      <c r="C386" s="7"/>
      <c r="D386" s="7"/>
      <c r="E386" s="124"/>
      <c r="F386" s="124"/>
      <c r="G386" s="26"/>
    </row>
    <row r="387" spans="1:7" s="2" customFormat="1" ht="15.75">
      <c r="A387" s="59"/>
      <c r="B387" s="7"/>
      <c r="C387" s="7"/>
      <c r="D387" s="7"/>
      <c r="E387" s="124"/>
      <c r="F387" s="124"/>
      <c r="G387" s="26"/>
    </row>
    <row r="388" spans="1:7" s="2" customFormat="1" ht="15.75">
      <c r="A388" s="59"/>
      <c r="B388" s="7"/>
      <c r="C388" s="7"/>
      <c r="D388" s="7"/>
      <c r="E388" s="124"/>
      <c r="F388" s="124"/>
      <c r="G388" s="26"/>
    </row>
    <row r="389" spans="1:7" s="2" customFormat="1" ht="15.75">
      <c r="A389" s="59"/>
      <c r="B389" s="7"/>
      <c r="C389" s="7"/>
      <c r="D389" s="7"/>
      <c r="E389" s="124"/>
      <c r="F389" s="124"/>
      <c r="G389" s="27"/>
    </row>
    <row r="390" spans="1:7" s="2" customFormat="1" ht="15.75">
      <c r="A390" s="59"/>
      <c r="B390" s="7"/>
      <c r="C390" s="7"/>
      <c r="D390" s="7"/>
      <c r="E390" s="124"/>
      <c r="F390" s="124"/>
      <c r="G390" s="26"/>
    </row>
    <row r="391" spans="1:7" s="2" customFormat="1" ht="15.75">
      <c r="A391" s="59"/>
      <c r="B391" s="7"/>
      <c r="C391" s="7"/>
      <c r="D391" s="7"/>
      <c r="E391" s="124"/>
      <c r="F391" s="124"/>
      <c r="G391" s="26"/>
    </row>
    <row r="392" spans="1:7" s="2" customFormat="1" ht="15.75">
      <c r="A392" s="59"/>
      <c r="B392" s="7"/>
      <c r="C392" s="7"/>
      <c r="D392" s="7"/>
      <c r="E392" s="124"/>
      <c r="F392" s="124"/>
      <c r="G392" s="26"/>
    </row>
    <row r="393" spans="1:7" s="2" customFormat="1" ht="15.75">
      <c r="A393" s="59"/>
      <c r="B393" s="7"/>
      <c r="C393" s="7"/>
      <c r="D393" s="7"/>
      <c r="E393" s="124"/>
      <c r="F393" s="124"/>
      <c r="G393" s="26"/>
    </row>
    <row r="394" spans="1:7" s="2" customFormat="1" ht="15.75">
      <c r="A394" s="59"/>
      <c r="B394" s="7"/>
      <c r="C394" s="7"/>
      <c r="D394" s="7"/>
      <c r="E394" s="124"/>
      <c r="F394" s="124"/>
      <c r="G394" s="26"/>
    </row>
    <row r="395" spans="1:7" s="2" customFormat="1" ht="15.75">
      <c r="A395" s="59"/>
      <c r="B395" s="7"/>
      <c r="C395" s="7"/>
      <c r="D395" s="7"/>
      <c r="E395" s="124"/>
      <c r="F395" s="124"/>
      <c r="G395" s="26"/>
    </row>
    <row r="396" spans="1:7" s="2" customFormat="1" ht="15.75">
      <c r="A396" s="59"/>
      <c r="B396" s="7"/>
      <c r="C396" s="7"/>
      <c r="D396" s="7"/>
      <c r="E396" s="124"/>
      <c r="F396" s="124"/>
      <c r="G396" s="26"/>
    </row>
    <row r="397" spans="1:7" s="2" customFormat="1" ht="15.75">
      <c r="A397" s="59"/>
      <c r="B397" s="7"/>
      <c r="C397" s="7"/>
      <c r="D397" s="7"/>
      <c r="E397" s="124"/>
      <c r="F397" s="124"/>
      <c r="G397" s="26"/>
    </row>
    <row r="398" spans="1:7" s="2" customFormat="1" ht="15.75">
      <c r="A398" s="59"/>
      <c r="B398" s="7"/>
      <c r="C398" s="7"/>
      <c r="D398" s="7"/>
      <c r="E398" s="125"/>
      <c r="F398" s="125"/>
      <c r="G398" s="26"/>
    </row>
    <row r="399" spans="1:7" s="2" customFormat="1" ht="15.75">
      <c r="A399" s="59"/>
      <c r="B399" s="7"/>
      <c r="C399" s="7"/>
      <c r="D399" s="7"/>
      <c r="E399" s="124"/>
      <c r="F399" s="124"/>
      <c r="G399" s="26"/>
    </row>
    <row r="400" spans="1:7" s="2" customFormat="1" ht="15.75">
      <c r="A400" s="59"/>
      <c r="B400" s="7"/>
      <c r="C400" s="7"/>
      <c r="D400" s="7"/>
      <c r="E400" s="124"/>
      <c r="F400" s="124"/>
      <c r="G400" s="27"/>
    </row>
    <row r="401" spans="1:7" s="2" customFormat="1" ht="15.75">
      <c r="A401" s="59"/>
      <c r="B401" s="7"/>
      <c r="C401" s="7"/>
      <c r="D401" s="7"/>
      <c r="E401" s="124"/>
      <c r="F401" s="124"/>
      <c r="G401" s="27"/>
    </row>
    <row r="402" spans="1:7" s="2" customFormat="1" ht="15.75">
      <c r="A402" s="59"/>
      <c r="B402" s="7"/>
      <c r="C402" s="7"/>
      <c r="D402" s="7"/>
      <c r="E402" s="124"/>
      <c r="F402" s="124"/>
      <c r="G402" s="27"/>
    </row>
    <row r="403" spans="1:7" s="2" customFormat="1" ht="15.75">
      <c r="A403" s="59"/>
      <c r="B403" s="7"/>
      <c r="C403" s="7"/>
      <c r="D403" s="7"/>
      <c r="E403" s="124"/>
      <c r="F403" s="124"/>
      <c r="G403" s="27"/>
    </row>
    <row r="404" spans="1:7" s="2" customFormat="1" ht="15.75">
      <c r="A404" s="59"/>
      <c r="B404" s="7"/>
      <c r="C404" s="7"/>
      <c r="D404" s="126"/>
      <c r="E404" s="127"/>
      <c r="F404" s="127"/>
      <c r="G404" s="26"/>
    </row>
    <row r="405" spans="1:7" s="2" customFormat="1" ht="15.75">
      <c r="A405" s="59"/>
      <c r="B405" s="7"/>
      <c r="C405" s="7"/>
      <c r="D405" s="126"/>
      <c r="E405" s="127"/>
      <c r="F405" s="127"/>
      <c r="G405" s="26"/>
    </row>
    <row r="406" spans="1:7" s="2" customFormat="1" ht="15.75">
      <c r="A406" s="59"/>
      <c r="B406" s="7"/>
      <c r="C406" s="7"/>
      <c r="D406" s="126"/>
      <c r="E406" s="7"/>
      <c r="F406" s="7"/>
      <c r="G406" s="27"/>
    </row>
    <row r="407" spans="1:7" s="2" customFormat="1" ht="15.75">
      <c r="A407" s="59"/>
      <c r="B407" s="7"/>
      <c r="C407" s="7"/>
      <c r="D407" s="126"/>
      <c r="E407" s="127"/>
      <c r="F407" s="127"/>
      <c r="G407" s="26"/>
    </row>
    <row r="408" spans="1:7" s="2" customFormat="1" ht="15.75">
      <c r="A408" s="59"/>
      <c r="B408" s="7"/>
      <c r="C408" s="7"/>
      <c r="D408" s="126"/>
      <c r="E408" s="127"/>
      <c r="F408" s="127"/>
      <c r="G408" s="26"/>
    </row>
    <row r="409" spans="1:7" s="2" customFormat="1" ht="15.75">
      <c r="A409" s="59"/>
      <c r="B409" s="7"/>
      <c r="C409" s="7"/>
      <c r="D409" s="126"/>
      <c r="E409" s="127"/>
      <c r="F409" s="127"/>
      <c r="G409" s="26"/>
    </row>
    <row r="410" spans="1:7" s="2" customFormat="1" ht="15" customHeight="1">
      <c r="A410" s="59"/>
      <c r="B410" s="7"/>
      <c r="C410" s="7"/>
      <c r="D410" s="7"/>
      <c r="E410" s="124"/>
      <c r="F410" s="124"/>
      <c r="G410" s="27"/>
    </row>
    <row r="411" spans="1:7" s="2" customFormat="1" ht="15.75">
      <c r="A411" s="59"/>
      <c r="B411" s="7"/>
      <c r="C411" s="7"/>
      <c r="D411" s="39"/>
      <c r="E411" s="39"/>
      <c r="F411" s="17"/>
      <c r="G411" s="26"/>
    </row>
    <row r="412" spans="1:7" s="2" customFormat="1" ht="15.75">
      <c r="A412" s="59"/>
      <c r="B412" s="7"/>
      <c r="C412" s="7"/>
      <c r="D412" s="39"/>
      <c r="E412" s="39"/>
      <c r="F412" s="17"/>
      <c r="G412" s="26"/>
    </row>
    <row r="413" spans="1:7" s="2" customFormat="1" ht="15.75">
      <c r="A413" s="59"/>
      <c r="B413" s="7"/>
      <c r="C413" s="7"/>
      <c r="D413" s="7"/>
      <c r="E413" s="7"/>
      <c r="F413" s="7"/>
      <c r="G413" s="26"/>
    </row>
    <row r="414" spans="1:7" s="2" customFormat="1" ht="15.75">
      <c r="A414" s="59"/>
      <c r="B414" s="7"/>
      <c r="C414" s="7"/>
      <c r="D414" s="7"/>
      <c r="E414" s="7"/>
      <c r="F414" s="7"/>
      <c r="G414" s="122"/>
    </row>
    <row r="415" spans="1:7" s="2" customFormat="1" ht="15.75">
      <c r="A415" s="59"/>
      <c r="B415" s="7"/>
      <c r="C415" s="7"/>
      <c r="D415" s="7"/>
      <c r="E415" s="7"/>
      <c r="F415" s="7"/>
      <c r="G415" s="122"/>
    </row>
    <row r="416" spans="1:7" s="2" customFormat="1" ht="15.75">
      <c r="A416" s="59"/>
      <c r="B416" s="7"/>
      <c r="C416" s="7"/>
      <c r="D416" s="39"/>
      <c r="E416" s="39"/>
      <c r="F416" s="17"/>
      <c r="G416" s="128"/>
    </row>
    <row r="417" spans="1:7" s="2" customFormat="1" ht="15.75">
      <c r="A417" s="59"/>
      <c r="B417" s="7"/>
      <c r="C417" s="7"/>
      <c r="D417" s="16"/>
      <c r="E417" s="16"/>
      <c r="F417" s="7"/>
      <c r="G417" s="122"/>
    </row>
    <row r="418" spans="1:7" s="2" customFormat="1" ht="15.75">
      <c r="A418" s="59"/>
      <c r="B418" s="7"/>
      <c r="C418" s="7"/>
      <c r="D418" s="7"/>
      <c r="E418" s="7"/>
      <c r="F418" s="7"/>
      <c r="G418" s="122"/>
    </row>
    <row r="419" spans="1:7" s="2" customFormat="1" ht="15.75">
      <c r="A419" s="59"/>
      <c r="B419" s="7"/>
      <c r="C419" s="7"/>
      <c r="D419" s="7"/>
      <c r="E419" s="7"/>
      <c r="F419" s="7"/>
      <c r="G419" s="122"/>
    </row>
    <row r="420" spans="1:7" s="2" customFormat="1" ht="15.75">
      <c r="A420" s="59"/>
      <c r="B420" s="7"/>
      <c r="C420" s="7"/>
      <c r="D420" s="7"/>
      <c r="E420" s="7"/>
      <c r="F420" s="7"/>
      <c r="G420" s="122"/>
    </row>
    <row r="421" spans="1:7" s="2" customFormat="1" ht="15.75">
      <c r="A421" s="59"/>
      <c r="B421" s="7"/>
      <c r="C421" s="7"/>
      <c r="D421" s="7"/>
      <c r="E421" s="7"/>
      <c r="F421" s="7"/>
      <c r="G421" s="26"/>
    </row>
    <row r="422" spans="1:7" s="2" customFormat="1" ht="15.75">
      <c r="A422" s="59"/>
      <c r="B422" s="7"/>
      <c r="C422" s="7"/>
      <c r="D422" s="7"/>
      <c r="E422" s="7"/>
      <c r="F422" s="7"/>
      <c r="G422" s="26"/>
    </row>
    <row r="423" spans="1:7" s="2" customFormat="1" ht="15.75">
      <c r="A423" s="59"/>
      <c r="B423" s="7"/>
      <c r="C423" s="7"/>
      <c r="D423" s="7"/>
      <c r="E423" s="7"/>
      <c r="F423" s="7"/>
      <c r="G423" s="26"/>
    </row>
    <row r="424" spans="1:7" s="12" customFormat="1" ht="15.75">
      <c r="A424" s="59"/>
      <c r="B424" s="129"/>
      <c r="C424" s="40"/>
      <c r="D424" s="40"/>
      <c r="E424" s="40"/>
      <c r="F424" s="40"/>
      <c r="G424" s="28"/>
    </row>
    <row r="425" spans="1:7" s="2" customFormat="1" ht="15.75">
      <c r="A425" s="59"/>
      <c r="B425" s="7"/>
      <c r="C425" s="7"/>
      <c r="D425" s="7"/>
      <c r="E425" s="7"/>
      <c r="F425" s="7"/>
      <c r="G425" s="19"/>
    </row>
    <row r="426" spans="1:7" s="2" customFormat="1" ht="15.75">
      <c r="A426" s="59"/>
      <c r="B426" s="7"/>
      <c r="C426" s="7"/>
      <c r="D426" s="7"/>
      <c r="E426" s="7"/>
      <c r="F426" s="7"/>
      <c r="G426" s="19"/>
    </row>
    <row r="427" spans="1:7" s="2" customFormat="1" ht="15.75">
      <c r="A427" s="59"/>
      <c r="B427" s="7"/>
      <c r="C427" s="7"/>
      <c r="D427" s="7"/>
      <c r="E427" s="7"/>
      <c r="F427" s="7"/>
      <c r="G427" s="19"/>
    </row>
    <row r="428" spans="1:7" s="2" customFormat="1" ht="15.75">
      <c r="A428" s="59"/>
      <c r="B428" s="7"/>
      <c r="C428" s="7"/>
      <c r="D428" s="7"/>
      <c r="E428" s="7"/>
      <c r="F428" s="7"/>
      <c r="G428" s="19"/>
    </row>
    <row r="429" spans="1:7" s="2" customFormat="1" ht="15.75">
      <c r="A429" s="59"/>
      <c r="B429" s="7"/>
      <c r="C429" s="7"/>
      <c r="D429" s="7"/>
      <c r="E429" s="7"/>
      <c r="F429" s="7"/>
      <c r="G429" s="19"/>
    </row>
    <row r="430" spans="1:7" s="2" customFormat="1" ht="15.75">
      <c r="A430" s="59"/>
      <c r="B430" s="7"/>
      <c r="C430" s="7"/>
      <c r="D430" s="7"/>
      <c r="E430" s="7"/>
      <c r="F430" s="7"/>
      <c r="G430" s="19"/>
    </row>
    <row r="431" spans="1:7" s="2" customFormat="1" ht="15.75">
      <c r="A431" s="59"/>
      <c r="B431" s="7"/>
      <c r="C431" s="59"/>
      <c r="D431" s="59"/>
      <c r="E431" s="7"/>
      <c r="F431" s="7"/>
      <c r="G431" s="19"/>
    </row>
    <row r="432" spans="1:7" s="2" customFormat="1" ht="15.75">
      <c r="A432" s="59"/>
      <c r="B432" s="7"/>
      <c r="C432" s="59"/>
      <c r="D432" s="371"/>
      <c r="E432" s="371"/>
      <c r="F432" s="7"/>
      <c r="G432" s="19"/>
    </row>
    <row r="433" spans="1:7" s="2" customFormat="1" ht="15.75">
      <c r="A433" s="59"/>
      <c r="B433" s="7"/>
      <c r="C433" s="7"/>
      <c r="D433" s="7"/>
      <c r="E433" s="7"/>
      <c r="F433" s="7"/>
      <c r="G433" s="19"/>
    </row>
    <row r="434" spans="1:7" s="2" customFormat="1" ht="15.75">
      <c r="A434" s="59"/>
      <c r="B434" s="7"/>
      <c r="C434" s="7"/>
      <c r="D434" s="7"/>
      <c r="E434" s="124"/>
      <c r="F434" s="124"/>
      <c r="G434" s="19"/>
    </row>
    <row r="435" spans="1:7" s="2" customFormat="1" ht="15.75">
      <c r="A435" s="59"/>
      <c r="B435" s="7"/>
      <c r="C435" s="7"/>
      <c r="D435" s="7"/>
      <c r="E435" s="124"/>
      <c r="F435" s="124"/>
      <c r="G435" s="19"/>
    </row>
    <row r="436" spans="1:7" s="2" customFormat="1" ht="15.75">
      <c r="A436" s="59"/>
      <c r="B436" s="7"/>
      <c r="C436" s="7"/>
      <c r="D436" s="7"/>
      <c r="E436" s="124"/>
      <c r="F436" s="124"/>
      <c r="G436" s="19"/>
    </row>
    <row r="437" spans="1:7" s="2" customFormat="1" ht="15.75">
      <c r="A437" s="59"/>
      <c r="B437" s="7"/>
      <c r="C437" s="7"/>
      <c r="D437" s="7"/>
      <c r="E437" s="124"/>
      <c r="F437" s="124"/>
      <c r="G437" s="29"/>
    </row>
    <row r="438" spans="1:7" s="2" customFormat="1" ht="15.75">
      <c r="A438" s="59"/>
      <c r="B438" s="7"/>
      <c r="C438" s="7"/>
      <c r="D438" s="7"/>
      <c r="E438" s="124"/>
      <c r="F438" s="124"/>
      <c r="G438" s="29"/>
    </row>
    <row r="439" spans="1:7" s="2" customFormat="1" ht="15.75">
      <c r="A439" s="59"/>
      <c r="B439" s="7"/>
      <c r="C439" s="7"/>
      <c r="D439" s="7"/>
      <c r="E439" s="124"/>
      <c r="F439" s="124"/>
      <c r="G439" s="29"/>
    </row>
    <row r="440" spans="1:7" s="2" customFormat="1" ht="15.75">
      <c r="A440" s="59"/>
      <c r="B440" s="7"/>
      <c r="C440" s="7"/>
      <c r="D440" s="7"/>
      <c r="E440" s="124"/>
      <c r="F440" s="124"/>
      <c r="G440" s="19"/>
    </row>
    <row r="441" spans="1:7" s="2" customFormat="1" ht="15.75">
      <c r="A441" s="59"/>
      <c r="B441" s="7"/>
      <c r="C441" s="7"/>
      <c r="D441" s="7"/>
      <c r="E441" s="124"/>
      <c r="F441" s="124"/>
      <c r="G441" s="19"/>
    </row>
    <row r="442" spans="1:7" s="2" customFormat="1" ht="15.75">
      <c r="A442" s="59"/>
      <c r="B442" s="7"/>
      <c r="C442" s="7"/>
      <c r="D442" s="7"/>
      <c r="E442" s="124"/>
      <c r="F442" s="124"/>
      <c r="G442" s="19"/>
    </row>
    <row r="443" spans="1:7" s="2" customFormat="1" ht="15.75">
      <c r="A443" s="59"/>
      <c r="B443" s="7"/>
      <c r="C443" s="7"/>
      <c r="D443" s="7"/>
      <c r="E443" s="124"/>
      <c r="F443" s="124"/>
      <c r="G443" s="19"/>
    </row>
    <row r="444" spans="1:7" s="2" customFormat="1" ht="15.75">
      <c r="A444" s="59"/>
      <c r="B444" s="7"/>
      <c r="C444" s="7"/>
      <c r="D444" s="7"/>
      <c r="E444" s="124"/>
      <c r="F444" s="124"/>
      <c r="G444" s="19"/>
    </row>
    <row r="445" spans="1:7" s="2" customFormat="1" ht="15.75">
      <c r="A445" s="59"/>
      <c r="B445" s="7"/>
      <c r="C445" s="7"/>
      <c r="D445" s="7"/>
      <c r="E445" s="124"/>
      <c r="F445" s="124"/>
      <c r="G445" s="29"/>
    </row>
    <row r="446" spans="1:7" s="2" customFormat="1" ht="15.75">
      <c r="A446" s="59"/>
      <c r="B446" s="7"/>
      <c r="C446" s="7"/>
      <c r="D446" s="7"/>
      <c r="E446" s="124"/>
      <c r="F446" s="124"/>
      <c r="G446" s="29"/>
    </row>
    <row r="447" spans="1:7" s="2" customFormat="1" ht="15.75">
      <c r="A447" s="59"/>
      <c r="B447" s="7"/>
      <c r="C447" s="7"/>
      <c r="D447" s="7"/>
      <c r="E447" s="124"/>
      <c r="F447" s="124"/>
      <c r="G447" s="19"/>
    </row>
    <row r="448" spans="1:7" s="2" customFormat="1" ht="15.75">
      <c r="A448" s="59"/>
      <c r="B448" s="7"/>
      <c r="C448" s="7"/>
      <c r="D448" s="7"/>
      <c r="E448" s="124"/>
      <c r="F448" s="124"/>
      <c r="G448" s="19"/>
    </row>
    <row r="449" spans="1:7" s="2" customFormat="1" ht="15.75">
      <c r="A449" s="59"/>
      <c r="B449" s="7"/>
      <c r="C449" s="7"/>
      <c r="D449" s="7"/>
      <c r="E449" s="124"/>
      <c r="F449" s="124"/>
      <c r="G449" s="19"/>
    </row>
    <row r="450" spans="1:7" s="2" customFormat="1" ht="15.75">
      <c r="A450" s="59"/>
      <c r="B450" s="7"/>
      <c r="C450" s="7"/>
      <c r="D450" s="7"/>
      <c r="E450" s="124"/>
      <c r="F450" s="124"/>
      <c r="G450" s="19"/>
    </row>
    <row r="451" spans="1:7" s="2" customFormat="1" ht="15.75">
      <c r="A451" s="59"/>
      <c r="B451" s="7"/>
      <c r="C451" s="7"/>
      <c r="D451" s="7"/>
      <c r="E451" s="124"/>
      <c r="F451" s="124"/>
      <c r="G451" s="19"/>
    </row>
    <row r="452" spans="1:7" s="2" customFormat="1" ht="15.75">
      <c r="A452" s="59"/>
      <c r="B452" s="7"/>
      <c r="C452" s="7"/>
      <c r="D452" s="7"/>
      <c r="E452" s="124"/>
      <c r="F452" s="124"/>
      <c r="G452" s="19"/>
    </row>
    <row r="453" spans="1:7" s="2" customFormat="1" ht="15.75">
      <c r="A453" s="59"/>
      <c r="B453" s="7"/>
      <c r="C453" s="7"/>
      <c r="D453" s="126"/>
      <c r="E453" s="7"/>
      <c r="F453" s="7"/>
      <c r="G453" s="29"/>
    </row>
    <row r="454" spans="1:7" s="2" customFormat="1" ht="15.75">
      <c r="A454" s="59"/>
      <c r="B454" s="7"/>
      <c r="C454" s="7"/>
      <c r="D454" s="126"/>
      <c r="E454" s="127"/>
      <c r="F454" s="127"/>
      <c r="G454" s="19"/>
    </row>
    <row r="455" spans="1:7" s="2" customFormat="1" ht="15.75">
      <c r="A455" s="59"/>
      <c r="B455" s="7"/>
      <c r="C455" s="7"/>
      <c r="D455" s="126"/>
      <c r="E455" s="127"/>
      <c r="F455" s="127"/>
      <c r="G455" s="19"/>
    </row>
    <row r="456" spans="1:7" s="2" customFormat="1" ht="15.75">
      <c r="A456" s="59"/>
      <c r="B456" s="7"/>
      <c r="C456" s="7"/>
      <c r="D456" s="126"/>
      <c r="E456" s="127"/>
      <c r="F456" s="127"/>
      <c r="G456" s="19"/>
    </row>
    <row r="457" spans="1:7" s="2" customFormat="1" ht="15.75">
      <c r="A457" s="59"/>
      <c r="B457" s="7"/>
      <c r="C457" s="7"/>
      <c r="D457" s="7"/>
      <c r="E457" s="124"/>
      <c r="F457" s="124"/>
      <c r="G457" s="19"/>
    </row>
    <row r="458" spans="1:7" s="2" customFormat="1" ht="15.75">
      <c r="A458" s="59"/>
      <c r="B458" s="7"/>
      <c r="C458" s="7"/>
      <c r="D458" s="7"/>
      <c r="E458" s="124"/>
      <c r="F458" s="124"/>
      <c r="G458" s="19"/>
    </row>
    <row r="459" spans="1:7" s="9" customFormat="1" ht="15.75">
      <c r="A459" s="61"/>
      <c r="B459" s="40"/>
      <c r="C459" s="40"/>
      <c r="D459" s="40"/>
      <c r="E459" s="130"/>
      <c r="F459" s="130"/>
      <c r="G459" s="23"/>
    </row>
    <row r="460" spans="1:7" s="2" customFormat="1" ht="15.75">
      <c r="A460" s="59"/>
      <c r="B460" s="7"/>
      <c r="C460" s="7"/>
      <c r="D460" s="7"/>
      <c r="E460" s="124"/>
      <c r="F460" s="124"/>
      <c r="G460" s="25"/>
    </row>
    <row r="461" spans="1:7" s="2" customFormat="1" ht="15.75">
      <c r="A461" s="59"/>
      <c r="B461" s="7"/>
      <c r="C461" s="7"/>
      <c r="D461" s="7"/>
      <c r="E461" s="124"/>
      <c r="F461" s="124"/>
      <c r="G461" s="25"/>
    </row>
    <row r="462" spans="1:7" s="2" customFormat="1" ht="15.75">
      <c r="A462" s="59"/>
      <c r="B462" s="7"/>
      <c r="C462" s="7"/>
      <c r="D462" s="7"/>
      <c r="E462" s="124"/>
      <c r="F462" s="124"/>
      <c r="G462" s="26"/>
    </row>
    <row r="463" spans="1:7" s="2" customFormat="1" ht="15.75">
      <c r="A463" s="59"/>
      <c r="B463" s="7"/>
      <c r="C463" s="7"/>
      <c r="D463" s="7"/>
      <c r="E463" s="124"/>
      <c r="F463" s="124"/>
      <c r="G463" s="26"/>
    </row>
    <row r="464" spans="1:7" s="2" customFormat="1" ht="15.75">
      <c r="A464" s="59"/>
      <c r="B464" s="7"/>
      <c r="C464" s="7"/>
      <c r="D464" s="7"/>
      <c r="E464" s="124"/>
      <c r="F464" s="124"/>
      <c r="G464" s="26"/>
    </row>
    <row r="465" spans="1:7" s="2" customFormat="1" ht="15.75">
      <c r="A465" s="59"/>
      <c r="B465" s="7"/>
      <c r="C465" s="7"/>
      <c r="D465" s="7"/>
      <c r="E465" s="124"/>
      <c r="F465" s="124"/>
      <c r="G465" s="26"/>
    </row>
    <row r="466" spans="1:7" s="2" customFormat="1" ht="15.75">
      <c r="A466" s="59"/>
      <c r="B466" s="7"/>
      <c r="C466" s="7"/>
      <c r="D466" s="7"/>
      <c r="E466" s="124"/>
      <c r="F466" s="124"/>
      <c r="G466" s="25"/>
    </row>
    <row r="467" spans="1:7" s="2" customFormat="1" ht="15.75">
      <c r="A467" s="59"/>
      <c r="B467" s="7"/>
      <c r="C467" s="7"/>
      <c r="D467" s="7"/>
      <c r="E467" s="124"/>
      <c r="F467" s="124"/>
      <c r="G467" s="26"/>
    </row>
    <row r="468" spans="1:7" s="2" customFormat="1" ht="15.75">
      <c r="A468" s="59"/>
      <c r="B468" s="7"/>
      <c r="C468" s="7"/>
      <c r="D468" s="7"/>
      <c r="E468" s="124"/>
      <c r="F468" s="124"/>
      <c r="G468" s="26"/>
    </row>
    <row r="469" spans="1:7" s="2" customFormat="1" ht="15.75">
      <c r="A469" s="59"/>
      <c r="B469" s="7"/>
      <c r="C469" s="7"/>
      <c r="D469" s="7"/>
      <c r="E469" s="124"/>
      <c r="F469" s="124"/>
      <c r="G469" s="26"/>
    </row>
    <row r="470" spans="1:7" s="2" customFormat="1" ht="15.75">
      <c r="A470" s="59"/>
      <c r="B470" s="129"/>
      <c r="C470" s="40"/>
      <c r="D470" s="40"/>
      <c r="E470" s="40"/>
      <c r="F470" s="40"/>
      <c r="G470" s="23"/>
    </row>
    <row r="471" spans="1:7" ht="15.75">
      <c r="A471" s="59"/>
      <c r="B471" s="7"/>
      <c r="C471" s="7"/>
      <c r="D471" s="7"/>
      <c r="E471" s="7"/>
      <c r="F471" s="7"/>
      <c r="G471" s="25"/>
    </row>
    <row r="472" spans="1:7" ht="15.75">
      <c r="A472" s="59"/>
      <c r="B472" s="7"/>
      <c r="C472" s="7"/>
      <c r="D472" s="16"/>
      <c r="E472" s="16"/>
      <c r="F472" s="7"/>
      <c r="G472" s="26"/>
    </row>
    <row r="473" spans="1:7" ht="15.75">
      <c r="A473" s="59"/>
      <c r="B473" s="7"/>
      <c r="C473" s="7"/>
      <c r="D473" s="7"/>
      <c r="E473" s="7"/>
      <c r="F473" s="7"/>
      <c r="G473" s="26"/>
    </row>
    <row r="474" spans="1:7" ht="15.75">
      <c r="A474" s="59"/>
      <c r="B474" s="7"/>
      <c r="C474" s="7"/>
      <c r="D474" s="7"/>
      <c r="E474" s="7"/>
      <c r="F474" s="7"/>
      <c r="G474" s="26"/>
    </row>
    <row r="475" spans="1:7" ht="15.75">
      <c r="A475" s="59"/>
      <c r="B475" s="7"/>
      <c r="C475" s="7"/>
      <c r="D475" s="7"/>
      <c r="E475" s="7"/>
      <c r="F475" s="7"/>
      <c r="G475" s="31"/>
    </row>
    <row r="476" spans="1:7" ht="15.75">
      <c r="A476" s="59"/>
      <c r="B476" s="7"/>
      <c r="C476" s="7"/>
      <c r="D476" s="7"/>
      <c r="E476" s="7"/>
      <c r="F476" s="7"/>
      <c r="G476" s="31"/>
    </row>
    <row r="477" spans="1:7" ht="15.75">
      <c r="A477" s="59"/>
      <c r="B477" s="7"/>
      <c r="C477" s="7"/>
      <c r="D477" s="7"/>
      <c r="E477" s="7"/>
      <c r="F477" s="7"/>
      <c r="G477" s="26"/>
    </row>
    <row r="478" spans="1:7" ht="15.75">
      <c r="A478" s="59"/>
      <c r="B478" s="7"/>
      <c r="C478" s="7"/>
      <c r="D478" s="7"/>
      <c r="E478" s="7"/>
      <c r="F478" s="7"/>
      <c r="G478" s="26"/>
    </row>
    <row r="479" spans="1:7" ht="15.75">
      <c r="A479" s="59"/>
      <c r="B479" s="7"/>
      <c r="C479" s="7"/>
      <c r="D479" s="7"/>
      <c r="E479" s="7"/>
      <c r="F479" s="7"/>
      <c r="G479" s="26"/>
    </row>
    <row r="480" spans="1:7" ht="15.75">
      <c r="A480" s="59"/>
      <c r="B480" s="7"/>
      <c r="C480" s="7"/>
      <c r="D480" s="7"/>
      <c r="E480" s="7"/>
      <c r="F480" s="7"/>
      <c r="G480" s="26"/>
    </row>
    <row r="481" spans="1:7" ht="15.75">
      <c r="A481" s="59"/>
      <c r="B481" s="129"/>
      <c r="C481" s="40"/>
      <c r="D481" s="40"/>
      <c r="E481" s="40"/>
      <c r="F481" s="40"/>
      <c r="G481" s="23"/>
    </row>
    <row r="482" spans="1:7" ht="15.75">
      <c r="A482" s="59"/>
      <c r="B482" s="129"/>
      <c r="C482" s="7"/>
      <c r="D482" s="7"/>
      <c r="E482" s="124"/>
      <c r="F482" s="7"/>
      <c r="G482" s="25"/>
    </row>
    <row r="483" spans="1:7" ht="15.75">
      <c r="A483" s="59"/>
      <c r="B483" s="129"/>
      <c r="C483" s="7"/>
      <c r="D483" s="7"/>
      <c r="E483" s="124"/>
      <c r="F483" s="7"/>
      <c r="G483" s="26"/>
    </row>
    <row r="484" spans="1:7" ht="15.75">
      <c r="A484" s="59"/>
      <c r="B484" s="129"/>
      <c r="C484" s="7"/>
      <c r="D484" s="7"/>
      <c r="E484" s="124"/>
      <c r="F484" s="7"/>
      <c r="G484" s="26"/>
    </row>
    <row r="485" spans="1:7" ht="15.75">
      <c r="A485" s="59"/>
      <c r="B485" s="7"/>
      <c r="C485" s="7"/>
      <c r="D485" s="7"/>
      <c r="E485" s="7"/>
      <c r="F485" s="7"/>
      <c r="G485" s="25"/>
    </row>
    <row r="486" spans="1:7" ht="15.75">
      <c r="A486" s="59"/>
      <c r="B486" s="7"/>
      <c r="C486" s="7"/>
      <c r="D486" s="7"/>
      <c r="E486" s="7"/>
      <c r="F486" s="7"/>
      <c r="G486" s="25"/>
    </row>
    <row r="487" spans="1:7" ht="15.75">
      <c r="A487" s="59"/>
      <c r="B487" s="7"/>
      <c r="C487" s="7"/>
      <c r="D487" s="7"/>
      <c r="E487" s="7"/>
      <c r="F487" s="7"/>
      <c r="G487" s="26"/>
    </row>
    <row r="488" spans="1:7" ht="15.75">
      <c r="A488" s="59"/>
      <c r="B488" s="7"/>
      <c r="C488" s="7"/>
      <c r="D488" s="7"/>
      <c r="E488" s="126"/>
      <c r="F488" s="126"/>
      <c r="G488" s="31"/>
    </row>
    <row r="489" spans="1:7" ht="15.75">
      <c r="A489" s="59"/>
      <c r="B489" s="7"/>
      <c r="C489" s="7"/>
      <c r="D489" s="7"/>
      <c r="E489" s="7"/>
      <c r="F489" s="7"/>
      <c r="G489" s="26"/>
    </row>
    <row r="490" spans="1:7" s="9" customFormat="1" ht="15.75">
      <c r="A490" s="61"/>
      <c r="B490" s="40"/>
      <c r="C490" s="40"/>
      <c r="D490" s="40"/>
      <c r="E490" s="40"/>
      <c r="F490" s="40"/>
      <c r="G490" s="32"/>
    </row>
    <row r="491" spans="1:7" ht="15.75">
      <c r="A491" s="59"/>
      <c r="B491" s="7"/>
      <c r="C491" s="39"/>
      <c r="D491" s="39"/>
      <c r="E491" s="39"/>
      <c r="F491" s="17"/>
      <c r="G491" s="26"/>
    </row>
    <row r="492" spans="1:7" s="2" customFormat="1" ht="15.75">
      <c r="A492" s="59"/>
      <c r="B492" s="7"/>
      <c r="C492" s="7"/>
      <c r="D492" s="7"/>
      <c r="E492" s="7"/>
      <c r="F492" s="7"/>
      <c r="G492" s="25"/>
    </row>
    <row r="493" spans="1:7" s="2" customFormat="1" ht="15.75">
      <c r="A493" s="59"/>
      <c r="B493" s="7"/>
      <c r="C493" s="7"/>
      <c r="D493" s="7"/>
      <c r="E493" s="124"/>
      <c r="F493" s="124"/>
      <c r="G493" s="22"/>
    </row>
    <row r="494" spans="1:7" s="2" customFormat="1" ht="15.75">
      <c r="A494" s="59"/>
      <c r="B494" s="7"/>
      <c r="C494" s="7"/>
      <c r="D494" s="7"/>
      <c r="E494" s="124"/>
      <c r="F494" s="124"/>
      <c r="G494" s="26"/>
    </row>
    <row r="495" spans="1:7" s="2" customFormat="1" ht="15.75">
      <c r="A495" s="59"/>
      <c r="B495" s="7"/>
      <c r="C495" s="7"/>
      <c r="D495" s="7"/>
      <c r="E495" s="124"/>
      <c r="F495" s="124"/>
      <c r="G495" s="26"/>
    </row>
    <row r="496" spans="1:7" s="2" customFormat="1" ht="15.75">
      <c r="A496" s="59"/>
      <c r="B496" s="7"/>
      <c r="C496" s="7"/>
      <c r="D496" s="7"/>
      <c r="E496" s="7"/>
      <c r="F496" s="7"/>
      <c r="G496" s="25"/>
    </row>
    <row r="497" spans="1:7" s="2" customFormat="1" ht="15.75">
      <c r="A497" s="59"/>
      <c r="B497" s="7"/>
      <c r="C497" s="7"/>
      <c r="D497" s="7"/>
      <c r="E497" s="7"/>
      <c r="F497" s="7"/>
      <c r="G497" s="25"/>
    </row>
    <row r="498" spans="1:7" s="2" customFormat="1" ht="15.75">
      <c r="A498" s="59"/>
      <c r="B498" s="7"/>
      <c r="C498" s="7"/>
      <c r="D498" s="7"/>
      <c r="E498" s="7"/>
      <c r="F498" s="7"/>
      <c r="G498" s="25"/>
    </row>
    <row r="499" spans="1:7" s="2" customFormat="1" ht="15.75">
      <c r="A499" s="59"/>
      <c r="B499" s="7"/>
      <c r="C499" s="7"/>
      <c r="D499" s="7"/>
      <c r="E499" s="7"/>
      <c r="F499" s="7"/>
      <c r="G499" s="26"/>
    </row>
    <row r="500" spans="1:7" s="2" customFormat="1" ht="15.75">
      <c r="A500" s="59"/>
      <c r="B500" s="7"/>
      <c r="C500" s="7"/>
      <c r="D500" s="7"/>
      <c r="E500" s="126"/>
      <c r="F500" s="126"/>
      <c r="G500" s="31"/>
    </row>
    <row r="501" spans="1:7" s="2" customFormat="1" ht="15.75">
      <c r="A501" s="59"/>
      <c r="B501" s="7"/>
      <c r="C501" s="7"/>
      <c r="D501" s="7"/>
      <c r="E501" s="126"/>
      <c r="F501" s="126"/>
      <c r="G501" s="31"/>
    </row>
    <row r="502" spans="1:7" s="2" customFormat="1" ht="15.75">
      <c r="A502" s="59"/>
      <c r="B502" s="7"/>
      <c r="C502" s="7"/>
      <c r="D502" s="7"/>
      <c r="E502" s="7"/>
      <c r="F502" s="7"/>
      <c r="G502" s="26"/>
    </row>
    <row r="503" spans="1:7" s="2" customFormat="1" ht="18" customHeight="1">
      <c r="A503" s="59"/>
      <c r="B503" s="7"/>
      <c r="C503" s="17"/>
      <c r="D503" s="17"/>
      <c r="E503" s="17"/>
      <c r="F503" s="17"/>
      <c r="G503" s="26"/>
    </row>
    <row r="504" spans="1:7" s="2" customFormat="1" ht="15.75">
      <c r="A504" s="59"/>
      <c r="B504" s="129"/>
      <c r="C504" s="40"/>
      <c r="D504" s="40"/>
      <c r="E504" s="40"/>
      <c r="F504" s="40"/>
      <c r="G504" s="23"/>
    </row>
    <row r="505" spans="1:7" s="2" customFormat="1" ht="15.75">
      <c r="A505" s="59"/>
      <c r="B505" s="7"/>
      <c r="C505" s="7"/>
      <c r="D505" s="7"/>
      <c r="E505" s="7"/>
      <c r="F505" s="7"/>
      <c r="G505" s="25"/>
    </row>
    <row r="506" spans="1:7" s="2" customFormat="1" ht="15.75">
      <c r="A506" s="59"/>
      <c r="B506" s="7"/>
      <c r="C506" s="7"/>
      <c r="D506" s="7"/>
      <c r="E506" s="7"/>
      <c r="F506" s="7"/>
      <c r="G506" s="26"/>
    </row>
    <row r="507" spans="1:7" s="2" customFormat="1" ht="15.75">
      <c r="A507" s="59"/>
      <c r="B507" s="7"/>
      <c r="C507" s="7"/>
      <c r="D507" s="16"/>
      <c r="E507" s="16"/>
      <c r="F507" s="7"/>
      <c r="G507" s="26"/>
    </row>
    <row r="508" spans="1:7" s="2" customFormat="1" ht="15.75">
      <c r="A508" s="59"/>
      <c r="B508" s="7"/>
      <c r="C508" s="7"/>
      <c r="D508" s="7"/>
      <c r="E508" s="7"/>
      <c r="F508" s="7"/>
      <c r="G508" s="26"/>
    </row>
    <row r="509" spans="1:7" s="2" customFormat="1" ht="15.75">
      <c r="A509" s="59"/>
      <c r="B509" s="7"/>
      <c r="C509" s="7"/>
      <c r="D509" s="7"/>
      <c r="E509" s="7"/>
      <c r="F509" s="7"/>
      <c r="G509" s="26"/>
    </row>
    <row r="510" spans="1:7" s="2" customFormat="1" ht="15.75">
      <c r="A510" s="59"/>
      <c r="B510" s="7"/>
      <c r="C510" s="59"/>
      <c r="D510" s="59"/>
      <c r="E510" s="7"/>
      <c r="F510" s="7"/>
      <c r="G510" s="25"/>
    </row>
    <row r="511" spans="1:7" s="2" customFormat="1" ht="15.75">
      <c r="A511" s="59"/>
      <c r="B511" s="7"/>
      <c r="C511" s="59"/>
      <c r="D511" s="16"/>
      <c r="E511" s="16"/>
      <c r="F511" s="7"/>
      <c r="G511" s="25"/>
    </row>
    <row r="512" spans="1:7" s="2" customFormat="1" ht="15.75">
      <c r="A512" s="59"/>
      <c r="B512" s="7"/>
      <c r="C512" s="7"/>
      <c r="D512" s="7"/>
      <c r="E512" s="7"/>
      <c r="F512" s="7"/>
      <c r="G512" s="25"/>
    </row>
    <row r="513" spans="1:7" s="2" customFormat="1" ht="15.75">
      <c r="A513" s="59"/>
      <c r="B513" s="7"/>
      <c r="C513" s="7"/>
      <c r="D513" s="7"/>
      <c r="E513" s="7"/>
      <c r="F513" s="7"/>
      <c r="G513" s="25"/>
    </row>
    <row r="514" spans="1:7" s="2" customFormat="1" ht="15.75">
      <c r="A514" s="59"/>
      <c r="B514" s="7"/>
      <c r="C514" s="7"/>
      <c r="D514" s="7"/>
      <c r="E514" s="7"/>
      <c r="F514" s="7"/>
      <c r="G514" s="25"/>
    </row>
    <row r="515" spans="1:7" s="2" customFormat="1" ht="15.75">
      <c r="A515" s="59"/>
      <c r="B515" s="7"/>
      <c r="C515" s="7"/>
      <c r="D515" s="7"/>
      <c r="E515" s="127"/>
      <c r="F515" s="127"/>
      <c r="G515" s="26"/>
    </row>
    <row r="516" spans="1:7" s="2" customFormat="1" ht="15.75">
      <c r="A516" s="59"/>
      <c r="B516" s="7"/>
      <c r="C516" s="7"/>
      <c r="D516" s="7"/>
      <c r="E516" s="127"/>
      <c r="F516" s="127"/>
      <c r="G516" s="26"/>
    </row>
    <row r="517" spans="1:7" s="2" customFormat="1" ht="15.75">
      <c r="A517" s="59"/>
      <c r="B517" s="7"/>
      <c r="C517" s="7"/>
      <c r="D517" s="7"/>
      <c r="E517" s="127"/>
      <c r="F517" s="127"/>
      <c r="G517" s="26"/>
    </row>
    <row r="518" spans="1:7" s="2" customFormat="1" ht="15.75">
      <c r="A518" s="59"/>
      <c r="B518" s="7"/>
      <c r="C518" s="7"/>
      <c r="D518" s="7"/>
      <c r="E518" s="127"/>
      <c r="F518" s="127"/>
      <c r="G518" s="26"/>
    </row>
    <row r="519" spans="1:7" s="2" customFormat="1" ht="15.75">
      <c r="A519" s="59"/>
      <c r="B519" s="7"/>
      <c r="C519" s="7"/>
      <c r="D519" s="7"/>
      <c r="E519" s="7"/>
      <c r="F519" s="7"/>
      <c r="G519" s="25"/>
    </row>
    <row r="520" spans="1:7" s="2" customFormat="1" ht="15.75">
      <c r="A520" s="59"/>
      <c r="B520" s="7"/>
      <c r="C520" s="7"/>
      <c r="D520" s="7"/>
      <c r="E520" s="7"/>
      <c r="F520" s="7"/>
      <c r="G520" s="25"/>
    </row>
    <row r="521" spans="1:7" s="2" customFormat="1" ht="15.75">
      <c r="A521" s="59"/>
      <c r="B521" s="7"/>
      <c r="C521" s="7"/>
      <c r="D521" s="7"/>
      <c r="E521" s="127"/>
      <c r="F521" s="127"/>
      <c r="G521" s="26"/>
    </row>
    <row r="522" spans="1:7" s="2" customFormat="1" ht="15.75">
      <c r="A522" s="59"/>
      <c r="B522" s="7"/>
      <c r="C522" s="7"/>
      <c r="D522" s="7"/>
      <c r="E522" s="127"/>
      <c r="F522" s="127"/>
      <c r="G522" s="26"/>
    </row>
    <row r="523" spans="1:7" s="2" customFormat="1" ht="15.75">
      <c r="A523" s="59"/>
      <c r="B523" s="7"/>
      <c r="C523" s="7"/>
      <c r="D523" s="127"/>
      <c r="E523" s="126"/>
      <c r="F523" s="126"/>
      <c r="G523" s="26"/>
    </row>
    <row r="524" spans="1:7" s="2" customFormat="1" ht="15.75">
      <c r="A524" s="59"/>
      <c r="B524" s="7"/>
      <c r="C524" s="7"/>
      <c r="D524" s="127"/>
      <c r="E524" s="126"/>
      <c r="F524" s="126"/>
      <c r="G524" s="26"/>
    </row>
    <row r="525" spans="1:7" s="2" customFormat="1" ht="15.75">
      <c r="A525" s="59"/>
      <c r="B525" s="7"/>
      <c r="C525" s="7"/>
      <c r="D525" s="126"/>
      <c r="E525" s="127"/>
      <c r="F525" s="127"/>
      <c r="G525" s="25"/>
    </row>
    <row r="526" spans="1:7" s="2" customFormat="1" ht="15.75">
      <c r="A526" s="59"/>
      <c r="B526" s="7"/>
      <c r="C526" s="7"/>
      <c r="D526" s="126"/>
      <c r="E526" s="127"/>
      <c r="F526" s="127"/>
      <c r="G526" s="26"/>
    </row>
    <row r="527" spans="1:7" s="2" customFormat="1" ht="15.75">
      <c r="A527" s="59"/>
      <c r="B527" s="7"/>
      <c r="C527" s="7"/>
      <c r="D527" s="126"/>
      <c r="E527" s="127"/>
      <c r="F527" s="127"/>
      <c r="G527" s="26"/>
    </row>
    <row r="528" spans="1:7" s="9" customFormat="1" ht="15.75">
      <c r="A528" s="61"/>
      <c r="B528" s="40"/>
      <c r="C528" s="40"/>
      <c r="D528" s="40"/>
      <c r="E528" s="40"/>
      <c r="F528" s="40"/>
      <c r="G528" s="23"/>
    </row>
    <row r="529" spans="1:7" s="2" customFormat="1" ht="15.75">
      <c r="A529" s="59"/>
      <c r="B529" s="7"/>
      <c r="C529" s="7"/>
      <c r="D529" s="7"/>
      <c r="E529" s="7"/>
      <c r="F529" s="7"/>
      <c r="G529" s="26"/>
    </row>
    <row r="530" spans="1:7" s="2" customFormat="1" ht="15.75">
      <c r="A530" s="59"/>
      <c r="B530" s="7"/>
      <c r="C530" s="7"/>
      <c r="D530" s="7"/>
      <c r="E530" s="7"/>
      <c r="F530" s="7"/>
      <c r="G530" s="26"/>
    </row>
    <row r="531" spans="1:7" s="9" customFormat="1" ht="15.75">
      <c r="A531" s="61"/>
      <c r="B531" s="40"/>
      <c r="C531" s="40"/>
      <c r="D531" s="40"/>
      <c r="E531" s="40"/>
      <c r="F531" s="40"/>
      <c r="G531" s="23"/>
    </row>
    <row r="532" spans="1:7" s="2" customFormat="1" ht="15.75">
      <c r="A532" s="59"/>
      <c r="B532" s="7"/>
      <c r="C532" s="7"/>
      <c r="D532" s="7"/>
      <c r="E532" s="7"/>
      <c r="F532" s="7"/>
      <c r="G532" s="26"/>
    </row>
    <row r="533" spans="1:7" s="2" customFormat="1" ht="15.75">
      <c r="A533" s="59"/>
      <c r="B533" s="7"/>
      <c r="C533" s="7"/>
      <c r="D533" s="7"/>
      <c r="E533" s="7"/>
      <c r="F533" s="7"/>
      <c r="G533" s="26"/>
    </row>
    <row r="534" spans="1:7" s="2" customFormat="1" ht="15.75">
      <c r="A534" s="59"/>
      <c r="B534" s="129"/>
      <c r="C534" s="7"/>
      <c r="D534" s="7"/>
      <c r="E534" s="7"/>
      <c r="F534" s="7"/>
      <c r="G534" s="23"/>
    </row>
    <row r="535" spans="1:7" s="2" customFormat="1" ht="15.75">
      <c r="A535" s="59"/>
      <c r="B535" s="7"/>
      <c r="C535" s="7"/>
      <c r="D535" s="7"/>
      <c r="E535" s="7"/>
      <c r="F535" s="7"/>
      <c r="G535" s="26"/>
    </row>
    <row r="536" spans="1:7" s="2" customFormat="1" ht="15.75">
      <c r="A536" s="59"/>
      <c r="B536" s="7"/>
      <c r="C536" s="7"/>
      <c r="D536" s="7"/>
      <c r="E536" s="7"/>
      <c r="F536" s="7"/>
      <c r="G536" s="26"/>
    </row>
    <row r="537" spans="1:7" s="9" customFormat="1" ht="23.25" customHeight="1">
      <c r="A537" s="61"/>
      <c r="B537" s="40"/>
      <c r="C537" s="40"/>
      <c r="D537" s="40"/>
      <c r="E537" s="40"/>
      <c r="F537" s="40"/>
      <c r="G537" s="32"/>
    </row>
    <row r="538" spans="1:7" s="2" customFormat="1" ht="15.75">
      <c r="A538" s="59"/>
      <c r="B538" s="7"/>
      <c r="C538" s="7"/>
      <c r="D538" s="7"/>
      <c r="E538" s="7"/>
      <c r="F538" s="7"/>
      <c r="G538" s="26"/>
    </row>
    <row r="539" spans="1:7" s="2" customFormat="1" ht="15.75">
      <c r="A539" s="59"/>
      <c r="B539" s="7"/>
      <c r="C539" s="7"/>
      <c r="D539" s="7"/>
      <c r="E539" s="7"/>
      <c r="F539" s="7"/>
      <c r="G539" s="26"/>
    </row>
    <row r="540" spans="1:7" s="9" customFormat="1" ht="23.25" customHeight="1">
      <c r="A540" s="61"/>
      <c r="B540" s="40"/>
      <c r="C540" s="40"/>
      <c r="D540" s="40"/>
      <c r="E540" s="40"/>
      <c r="F540" s="40"/>
      <c r="G540" s="32"/>
    </row>
    <row r="541" spans="1:7" s="2" customFormat="1" ht="15.75">
      <c r="A541" s="59"/>
      <c r="B541" s="7"/>
      <c r="C541" s="7"/>
      <c r="D541" s="7"/>
      <c r="E541" s="7"/>
      <c r="F541" s="7"/>
      <c r="G541" s="26"/>
    </row>
    <row r="542" spans="1:7" s="9" customFormat="1" ht="27" customHeight="1">
      <c r="A542" s="61"/>
      <c r="B542" s="40"/>
      <c r="C542" s="40"/>
      <c r="D542" s="40"/>
      <c r="E542" s="40"/>
      <c r="F542" s="40"/>
      <c r="G542" s="32"/>
    </row>
    <row r="543" spans="1:7" s="2" customFormat="1" ht="15.75">
      <c r="A543" s="59"/>
      <c r="B543" s="7"/>
      <c r="C543" s="7"/>
      <c r="D543" s="7"/>
      <c r="E543" s="7"/>
      <c r="F543" s="7"/>
      <c r="G543" s="26"/>
    </row>
    <row r="544" spans="1:7" s="2" customFormat="1" ht="30" customHeight="1">
      <c r="A544" s="59"/>
      <c r="B544" s="129"/>
      <c r="C544" s="40"/>
      <c r="D544" s="40"/>
      <c r="E544" s="40"/>
      <c r="F544" s="40"/>
      <c r="G544" s="23"/>
    </row>
    <row r="545" spans="1:7" s="2" customFormat="1" ht="15.75">
      <c r="A545" s="59"/>
      <c r="B545" s="7"/>
      <c r="C545" s="7"/>
      <c r="D545" s="7"/>
      <c r="E545" s="7"/>
      <c r="F545" s="7"/>
      <c r="G545" s="26"/>
    </row>
    <row r="546" spans="1:7" s="9" customFormat="1" ht="30.75" customHeight="1">
      <c r="A546" s="61"/>
      <c r="B546" s="40"/>
      <c r="C546" s="40"/>
      <c r="D546" s="40"/>
      <c r="E546" s="40"/>
      <c r="F546" s="40"/>
      <c r="G546" s="23"/>
    </row>
    <row r="547" spans="1:7" s="9" customFormat="1" ht="15.75">
      <c r="A547" s="61"/>
      <c r="B547" s="40"/>
      <c r="C547" s="7"/>
      <c r="D547" s="7"/>
      <c r="E547" s="7"/>
      <c r="F547" s="7"/>
      <c r="G547" s="26"/>
    </row>
    <row r="548" spans="1:7" s="2" customFormat="1" ht="15.75">
      <c r="A548" s="59"/>
      <c r="B548" s="7"/>
      <c r="C548" s="7"/>
      <c r="D548" s="7"/>
      <c r="E548" s="7"/>
      <c r="F548" s="7"/>
      <c r="G548" s="26"/>
    </row>
    <row r="549" spans="1:7" s="9" customFormat="1" ht="30.75" customHeight="1">
      <c r="A549" s="61"/>
      <c r="B549" s="40"/>
      <c r="C549" s="40"/>
      <c r="D549" s="40"/>
      <c r="E549" s="40"/>
      <c r="F549" s="40"/>
      <c r="G549" s="32"/>
    </row>
    <row r="550" spans="1:7" s="2" customFormat="1" ht="15.75">
      <c r="A550" s="59"/>
      <c r="B550" s="7"/>
      <c r="C550" s="7"/>
      <c r="D550" s="7"/>
      <c r="E550" s="7"/>
      <c r="F550" s="7"/>
      <c r="G550" s="26"/>
    </row>
    <row r="551" spans="1:7" s="2" customFormat="1" ht="30" customHeight="1">
      <c r="A551" s="59"/>
      <c r="B551" s="129"/>
      <c r="C551" s="40"/>
      <c r="D551" s="40"/>
      <c r="E551" s="40"/>
      <c r="F551" s="40"/>
      <c r="G551" s="23"/>
    </row>
    <row r="552" spans="1:7" s="2" customFormat="1" ht="15.75">
      <c r="A552" s="59"/>
      <c r="B552" s="7"/>
      <c r="C552" s="7"/>
      <c r="D552" s="7"/>
      <c r="E552" s="7"/>
      <c r="F552" s="7"/>
      <c r="G552" s="25"/>
    </row>
    <row r="553" spans="1:7" s="2" customFormat="1" ht="15.75">
      <c r="A553" s="59"/>
      <c r="B553" s="7"/>
      <c r="C553" s="7"/>
      <c r="D553" s="7"/>
      <c r="E553" s="7"/>
      <c r="F553" s="7"/>
      <c r="G553" s="25"/>
    </row>
    <row r="554" spans="1:7" s="2" customFormat="1" ht="15.75">
      <c r="A554" s="59"/>
      <c r="B554" s="7"/>
      <c r="C554" s="7"/>
      <c r="D554" s="7"/>
      <c r="E554" s="7"/>
      <c r="F554" s="7"/>
      <c r="G554" s="26"/>
    </row>
    <row r="555" spans="1:7" s="2" customFormat="1" ht="15.75">
      <c r="A555" s="59"/>
      <c r="B555" s="7"/>
      <c r="C555" s="7"/>
      <c r="D555" s="7"/>
      <c r="E555" s="7"/>
      <c r="F555" s="7"/>
      <c r="G555" s="26"/>
    </row>
    <row r="556" spans="1:7" s="9" customFormat="1" ht="29.25" customHeight="1">
      <c r="A556" s="61"/>
      <c r="B556" s="40"/>
      <c r="C556" s="40"/>
      <c r="D556" s="40"/>
      <c r="E556" s="40"/>
      <c r="F556" s="40"/>
      <c r="G556" s="32"/>
    </row>
    <row r="557" spans="1:7" s="2" customFormat="1" ht="15.75">
      <c r="A557" s="59"/>
      <c r="B557" s="7"/>
      <c r="C557" s="7"/>
      <c r="D557" s="7"/>
      <c r="E557" s="7"/>
      <c r="F557" s="7"/>
      <c r="G557" s="26"/>
    </row>
    <row r="558" spans="1:7" s="2" customFormat="1" ht="15.75">
      <c r="A558" s="59"/>
      <c r="B558" s="7"/>
      <c r="C558" s="7"/>
      <c r="D558" s="7"/>
      <c r="E558" s="7"/>
      <c r="F558" s="7"/>
      <c r="G558" s="26"/>
    </row>
    <row r="559" spans="1:7" s="9" customFormat="1" ht="33" customHeight="1">
      <c r="A559" s="61"/>
      <c r="B559" s="40"/>
      <c r="C559" s="40"/>
      <c r="D559" s="40"/>
      <c r="E559" s="40"/>
      <c r="F559" s="40"/>
      <c r="G559" s="23"/>
    </row>
    <row r="560" spans="1:7" s="2" customFormat="1" ht="16.5" customHeight="1">
      <c r="A560" s="59"/>
      <c r="B560" s="7"/>
      <c r="C560" s="7"/>
      <c r="D560" s="7"/>
      <c r="E560" s="7"/>
      <c r="F560" s="7"/>
      <c r="G560" s="25"/>
    </row>
    <row r="561" spans="1:7" s="2" customFormat="1" ht="16.5" customHeight="1">
      <c r="A561" s="59"/>
      <c r="B561" s="7"/>
      <c r="C561" s="7"/>
      <c r="D561" s="7"/>
      <c r="E561" s="7"/>
      <c r="F561" s="7"/>
      <c r="G561" s="25"/>
    </row>
    <row r="562" spans="1:7" s="2" customFormat="1" ht="16.5" customHeight="1">
      <c r="A562" s="59"/>
      <c r="B562" s="7"/>
      <c r="C562" s="7"/>
      <c r="D562" s="7"/>
      <c r="E562" s="7"/>
      <c r="F562" s="7"/>
      <c r="G562" s="26"/>
    </row>
    <row r="563" spans="1:7" s="2" customFormat="1" ht="16.5" customHeight="1">
      <c r="A563" s="59"/>
      <c r="B563" s="7"/>
      <c r="C563" s="7"/>
      <c r="D563" s="7"/>
      <c r="E563" s="7"/>
      <c r="F563" s="7"/>
      <c r="G563" s="26"/>
    </row>
    <row r="564" spans="1:7" s="2" customFormat="1" ht="16.5" customHeight="1">
      <c r="A564" s="59"/>
      <c r="B564" s="7"/>
      <c r="C564" s="7"/>
      <c r="D564" s="7"/>
      <c r="E564" s="7"/>
      <c r="F564" s="7"/>
      <c r="G564" s="26"/>
    </row>
    <row r="565" spans="1:7" s="2" customFormat="1" ht="16.5" customHeight="1">
      <c r="A565" s="59"/>
      <c r="B565" s="7"/>
      <c r="C565" s="7"/>
      <c r="D565" s="7"/>
      <c r="E565" s="7"/>
      <c r="F565" s="7"/>
      <c r="G565" s="25"/>
    </row>
    <row r="566" spans="1:7" s="2" customFormat="1" ht="16.5" customHeight="1">
      <c r="A566" s="59"/>
      <c r="B566" s="7"/>
      <c r="C566" s="7"/>
      <c r="D566" s="7"/>
      <c r="E566" s="7"/>
      <c r="F566" s="7"/>
      <c r="G566" s="26"/>
    </row>
    <row r="567" spans="1:7" s="2" customFormat="1" ht="16.5" customHeight="1">
      <c r="A567" s="59"/>
      <c r="B567" s="7"/>
      <c r="C567" s="7"/>
      <c r="D567" s="7"/>
      <c r="E567" s="7"/>
      <c r="F567" s="7"/>
      <c r="G567" s="26"/>
    </row>
    <row r="568" spans="1:7" s="2" customFormat="1" ht="16.5" customHeight="1">
      <c r="A568" s="59"/>
      <c r="B568" s="7"/>
      <c r="C568" s="7"/>
      <c r="D568" s="7"/>
      <c r="E568" s="7"/>
      <c r="F568" s="7"/>
      <c r="G568" s="26"/>
    </row>
    <row r="569" spans="1:7" s="2" customFormat="1" ht="16.5" customHeight="1">
      <c r="A569" s="59"/>
      <c r="B569" s="7"/>
      <c r="C569" s="7"/>
      <c r="D569" s="7"/>
      <c r="E569" s="7"/>
      <c r="F569" s="7"/>
      <c r="G569" s="26"/>
    </row>
    <row r="570" spans="1:7" s="9" customFormat="1" ht="30.75" customHeight="1">
      <c r="A570" s="61"/>
      <c r="B570" s="40"/>
      <c r="C570" s="40"/>
      <c r="D570" s="40"/>
      <c r="E570" s="40"/>
      <c r="F570" s="40"/>
      <c r="G570" s="23"/>
    </row>
    <row r="571" spans="1:7" s="9" customFormat="1" ht="15.75">
      <c r="A571" s="61"/>
      <c r="B571" s="40"/>
      <c r="C571" s="7"/>
      <c r="D571" s="7"/>
      <c r="E571" s="124"/>
      <c r="F571" s="124"/>
      <c r="G571" s="25"/>
    </row>
    <row r="572" spans="1:7" s="9" customFormat="1" ht="15.75">
      <c r="A572" s="61"/>
      <c r="B572" s="40"/>
      <c r="C572" s="7"/>
      <c r="D572" s="7"/>
      <c r="E572" s="59"/>
      <c r="F572" s="59"/>
      <c r="G572" s="25"/>
    </row>
    <row r="573" spans="1:7" s="9" customFormat="1" ht="15.75">
      <c r="A573" s="61"/>
      <c r="B573" s="40"/>
      <c r="C573" s="7"/>
      <c r="D573" s="7"/>
      <c r="E573" s="59"/>
      <c r="F573" s="59"/>
      <c r="G573" s="25"/>
    </row>
    <row r="574" spans="1:7" s="2" customFormat="1" ht="15.75">
      <c r="A574" s="59"/>
      <c r="B574" s="7"/>
      <c r="C574" s="371"/>
      <c r="D574" s="371"/>
      <c r="E574" s="371"/>
      <c r="F574" s="7"/>
      <c r="G574" s="26"/>
    </row>
    <row r="575" spans="1:7" s="2" customFormat="1" ht="15.75">
      <c r="A575" s="59"/>
      <c r="B575" s="7"/>
      <c r="C575" s="7"/>
      <c r="D575" s="373"/>
      <c r="E575" s="373"/>
      <c r="F575" s="17"/>
      <c r="G575" s="26"/>
    </row>
    <row r="576" spans="1:7" s="2" customFormat="1" ht="18" customHeight="1">
      <c r="A576" s="59"/>
      <c r="B576" s="7"/>
      <c r="C576" s="7"/>
      <c r="D576" s="7"/>
      <c r="E576" s="7"/>
      <c r="F576" s="7"/>
      <c r="G576" s="25"/>
    </row>
    <row r="577" spans="1:7" s="2" customFormat="1" ht="18" customHeight="1">
      <c r="A577" s="59"/>
      <c r="B577" s="7"/>
      <c r="C577" s="7"/>
      <c r="D577" s="371"/>
      <c r="E577" s="371"/>
      <c r="F577" s="7"/>
      <c r="G577" s="25"/>
    </row>
    <row r="578" spans="1:7" s="2" customFormat="1" ht="15.75" customHeight="1">
      <c r="A578" s="59"/>
      <c r="B578" s="7"/>
      <c r="C578" s="7"/>
      <c r="D578" s="7"/>
      <c r="E578" s="7"/>
      <c r="F578" s="7"/>
      <c r="G578" s="25"/>
    </row>
    <row r="579" spans="1:7" s="2" customFormat="1" ht="15.75" customHeight="1">
      <c r="A579" s="59"/>
      <c r="B579" s="7"/>
      <c r="C579" s="7"/>
      <c r="D579" s="7"/>
      <c r="E579" s="7"/>
      <c r="F579" s="7"/>
      <c r="G579" s="26"/>
    </row>
    <row r="580" spans="1:7" s="2" customFormat="1" ht="15.75" customHeight="1">
      <c r="A580" s="59"/>
      <c r="B580" s="7"/>
      <c r="C580" s="7"/>
      <c r="D580" s="7"/>
      <c r="E580" s="7"/>
      <c r="F580" s="7"/>
      <c r="G580" s="26"/>
    </row>
    <row r="581" spans="1:7" s="2" customFormat="1" ht="15.75" customHeight="1">
      <c r="A581" s="59"/>
      <c r="B581" s="7"/>
      <c r="C581" s="7"/>
      <c r="D581" s="7"/>
      <c r="E581" s="7"/>
      <c r="F581" s="7"/>
      <c r="G581" s="26"/>
    </row>
    <row r="582" spans="1:7" s="2" customFormat="1" ht="15.75" customHeight="1">
      <c r="A582" s="59"/>
      <c r="B582" s="7"/>
      <c r="C582" s="7"/>
      <c r="D582" s="7"/>
      <c r="E582" s="7"/>
      <c r="F582" s="7"/>
      <c r="G582" s="26"/>
    </row>
    <row r="583" spans="1:7" s="2" customFormat="1" ht="15.75" customHeight="1">
      <c r="A583" s="59"/>
      <c r="B583" s="7"/>
      <c r="C583" s="7"/>
      <c r="D583" s="7"/>
      <c r="E583" s="7"/>
      <c r="F583" s="7"/>
      <c r="G583" s="26"/>
    </row>
    <row r="584" spans="1:7" s="2" customFormat="1" ht="15.75" customHeight="1">
      <c r="A584" s="59"/>
      <c r="B584" s="7"/>
      <c r="C584" s="7"/>
      <c r="D584" s="7"/>
      <c r="E584" s="7"/>
      <c r="F584" s="7"/>
      <c r="G584" s="26"/>
    </row>
    <row r="585" spans="1:7" s="2" customFormat="1" ht="15.75" customHeight="1">
      <c r="A585" s="59"/>
      <c r="B585" s="7"/>
      <c r="C585" s="7"/>
      <c r="D585" s="7"/>
      <c r="E585" s="7"/>
      <c r="F585" s="7"/>
      <c r="G585" s="25"/>
    </row>
    <row r="586" spans="1:7" s="2" customFormat="1" ht="15.75" customHeight="1">
      <c r="A586" s="59"/>
      <c r="B586" s="7"/>
      <c r="C586" s="7"/>
      <c r="D586" s="7"/>
      <c r="E586" s="7"/>
      <c r="F586" s="7"/>
      <c r="G586" s="25"/>
    </row>
    <row r="587" spans="1:7" s="2" customFormat="1" ht="15.75" customHeight="1">
      <c r="A587" s="59"/>
      <c r="B587" s="7"/>
      <c r="C587" s="7"/>
      <c r="D587" s="7"/>
      <c r="E587" s="7"/>
      <c r="F587" s="7"/>
      <c r="G587" s="26"/>
    </row>
    <row r="588" spans="1:7" s="2" customFormat="1" ht="15.75" customHeight="1">
      <c r="A588" s="59"/>
      <c r="B588" s="7"/>
      <c r="C588" s="7"/>
      <c r="D588" s="7"/>
      <c r="E588" s="7"/>
      <c r="F588" s="7"/>
      <c r="G588" s="26"/>
    </row>
    <row r="589" spans="1:7" s="2" customFormat="1" ht="15.75">
      <c r="A589" s="59"/>
      <c r="B589" s="7"/>
      <c r="C589" s="7"/>
      <c r="D589" s="126"/>
      <c r="E589" s="127"/>
      <c r="F589" s="127"/>
      <c r="G589" s="25"/>
    </row>
    <row r="590" spans="1:7" s="2" customFormat="1" ht="15.75">
      <c r="A590" s="59"/>
      <c r="B590" s="7"/>
      <c r="C590" s="7"/>
      <c r="D590" s="126"/>
      <c r="E590" s="127"/>
      <c r="F590" s="127"/>
      <c r="G590" s="26"/>
    </row>
    <row r="591" spans="1:7" s="2" customFormat="1" ht="15.75" customHeight="1">
      <c r="A591" s="59"/>
      <c r="B591" s="7"/>
      <c r="C591" s="7"/>
      <c r="D591" s="7"/>
      <c r="E591" s="7"/>
      <c r="F591" s="7"/>
      <c r="G591" s="26"/>
    </row>
    <row r="592" spans="1:7" s="2" customFormat="1" ht="16.5" customHeight="1">
      <c r="A592" s="59"/>
      <c r="B592" s="7"/>
      <c r="C592" s="7"/>
      <c r="D592" s="7"/>
      <c r="E592" s="7"/>
      <c r="F592" s="7"/>
      <c r="G592" s="26"/>
    </row>
    <row r="593" spans="1:7" s="2" customFormat="1" ht="16.5" customHeight="1">
      <c r="A593" s="61"/>
      <c r="B593" s="40"/>
      <c r="C593" s="40"/>
      <c r="D593" s="40"/>
      <c r="E593" s="40"/>
      <c r="F593" s="40"/>
      <c r="G593" s="23"/>
    </row>
    <row r="594" spans="1:7" s="2" customFormat="1" ht="16.5" customHeight="1">
      <c r="A594" s="59"/>
      <c r="B594" s="7"/>
      <c r="C594" s="7"/>
      <c r="D594" s="7"/>
      <c r="E594" s="7"/>
      <c r="F594" s="7"/>
      <c r="G594" s="26"/>
    </row>
    <row r="595" spans="1:7" s="2" customFormat="1" ht="30" customHeight="1">
      <c r="A595" s="59"/>
      <c r="B595" s="7"/>
      <c r="C595" s="7"/>
      <c r="D595" s="373"/>
      <c r="E595" s="373"/>
      <c r="F595" s="17"/>
      <c r="G595" s="26"/>
    </row>
    <row r="596" spans="1:7" s="2" customFormat="1" ht="14.25" customHeight="1">
      <c r="A596" s="59"/>
      <c r="B596" s="7"/>
      <c r="C596" s="7"/>
      <c r="D596" s="373"/>
      <c r="E596" s="373"/>
      <c r="F596" s="17"/>
      <c r="G596" s="26"/>
    </row>
    <row r="597" spans="1:7" s="2" customFormat="1" ht="16.5" customHeight="1">
      <c r="A597" s="59"/>
      <c r="B597" s="7"/>
      <c r="C597" s="7"/>
      <c r="D597" s="7"/>
      <c r="E597" s="7"/>
      <c r="F597" s="7"/>
      <c r="G597" s="25"/>
    </row>
    <row r="598" spans="1:7" s="2" customFormat="1" ht="16.5" customHeight="1">
      <c r="A598" s="59"/>
      <c r="B598" s="7"/>
      <c r="C598" s="7"/>
      <c r="D598" s="7"/>
      <c r="E598" s="7"/>
      <c r="F598" s="7"/>
      <c r="G598" s="25"/>
    </row>
    <row r="599" spans="1:7" s="2" customFormat="1" ht="15.75">
      <c r="A599" s="59"/>
      <c r="B599" s="7"/>
      <c r="C599" s="7"/>
      <c r="D599" s="7"/>
      <c r="E599" s="7"/>
      <c r="F599" s="7"/>
      <c r="G599" s="25"/>
    </row>
    <row r="600" spans="1:7" s="2" customFormat="1" ht="15.75">
      <c r="A600" s="59"/>
      <c r="B600" s="7"/>
      <c r="C600" s="7"/>
      <c r="D600" s="7"/>
      <c r="E600" s="7"/>
      <c r="F600" s="7"/>
      <c r="G600" s="25"/>
    </row>
    <row r="601" spans="1:7" s="2" customFormat="1" ht="15.75">
      <c r="A601" s="59"/>
      <c r="B601" s="7"/>
      <c r="C601" s="7"/>
      <c r="D601" s="7"/>
      <c r="E601" s="7"/>
      <c r="F601" s="7"/>
      <c r="G601" s="25"/>
    </row>
    <row r="602" spans="1:7" s="2" customFormat="1" ht="16.5" customHeight="1">
      <c r="A602" s="59"/>
      <c r="B602" s="7"/>
      <c r="C602" s="7"/>
      <c r="D602" s="7"/>
      <c r="E602" s="7"/>
      <c r="F602" s="7"/>
      <c r="G602" s="26"/>
    </row>
    <row r="603" spans="1:7" s="2" customFormat="1" ht="16.5" customHeight="1">
      <c r="A603" s="59"/>
      <c r="B603" s="7"/>
      <c r="C603" s="7"/>
      <c r="D603" s="7"/>
      <c r="E603" s="7"/>
      <c r="F603" s="7"/>
      <c r="G603" s="26"/>
    </row>
    <row r="604" spans="1:7" s="2" customFormat="1" ht="16.5" customHeight="1">
      <c r="A604" s="59"/>
      <c r="B604" s="7"/>
      <c r="C604" s="7"/>
      <c r="D604" s="7"/>
      <c r="E604" s="7"/>
      <c r="F604" s="7"/>
      <c r="G604" s="26"/>
    </row>
    <row r="605" spans="1:7" s="2" customFormat="1" ht="15.75" customHeight="1">
      <c r="A605" s="59"/>
      <c r="B605" s="40"/>
      <c r="C605" s="40"/>
      <c r="D605" s="40"/>
      <c r="E605" s="40"/>
      <c r="F605" s="40"/>
      <c r="G605" s="32"/>
    </row>
    <row r="606" spans="1:7" s="2" customFormat="1" ht="16.5" customHeight="1">
      <c r="A606" s="59"/>
      <c r="B606" s="7"/>
      <c r="C606" s="7"/>
      <c r="D606" s="7"/>
      <c r="E606" s="7"/>
      <c r="F606" s="7"/>
      <c r="G606" s="26"/>
    </row>
    <row r="607" spans="1:7" s="2" customFormat="1" ht="30" customHeight="1">
      <c r="A607" s="59"/>
      <c r="B607" s="40"/>
      <c r="C607" s="40"/>
      <c r="D607" s="40"/>
      <c r="E607" s="40"/>
      <c r="F607" s="40"/>
      <c r="G607" s="23"/>
    </row>
    <row r="608" spans="1:7" s="2" customFormat="1" ht="15.75">
      <c r="A608" s="59"/>
      <c r="B608" s="7"/>
      <c r="C608" s="60"/>
      <c r="D608" s="60"/>
      <c r="E608" s="60"/>
      <c r="F608" s="60"/>
      <c r="G608" s="15"/>
    </row>
    <row r="609" spans="1:7" s="20" customFormat="1" ht="15.75">
      <c r="A609" s="61"/>
      <c r="B609" s="40"/>
      <c r="C609" s="40"/>
      <c r="D609" s="40"/>
      <c r="E609" s="40"/>
      <c r="F609" s="40"/>
      <c r="G609" s="21"/>
    </row>
    <row r="610" spans="1:7" s="20" customFormat="1" ht="15.75">
      <c r="A610" s="61"/>
      <c r="B610" s="40"/>
      <c r="C610" s="40"/>
      <c r="D610" s="40"/>
      <c r="E610" s="40"/>
      <c r="F610" s="40"/>
      <c r="G610" s="35"/>
    </row>
    <row r="611" spans="1:7" ht="15.75">
      <c r="A611" s="59"/>
      <c r="B611" s="7"/>
      <c r="C611" s="7"/>
      <c r="D611" s="7"/>
      <c r="E611" s="7"/>
      <c r="F611" s="7"/>
      <c r="G611" s="22"/>
    </row>
  </sheetData>
  <sheetProtection selectLockedCells="1" selectUnlockedCells="1"/>
  <mergeCells count="17">
    <mergeCell ref="D374:E374"/>
    <mergeCell ref="F1:H1"/>
    <mergeCell ref="D596:E596"/>
    <mergeCell ref="D432:E432"/>
    <mergeCell ref="C574:E574"/>
    <mergeCell ref="D575:E575"/>
    <mergeCell ref="D577:E577"/>
    <mergeCell ref="D595:E595"/>
    <mergeCell ref="A190:F190"/>
    <mergeCell ref="F8:F9"/>
    <mergeCell ref="F2:H2"/>
    <mergeCell ref="A8:E9"/>
    <mergeCell ref="A4:H4"/>
    <mergeCell ref="A5:H5"/>
    <mergeCell ref="A6:H6"/>
    <mergeCell ref="H8:H9"/>
    <mergeCell ref="G8:G9"/>
  </mergeCells>
  <printOptions headings="1" horizontalCentered="1"/>
  <pageMargins left="0.2755905511811024" right="0.2755905511811024" top="0.7874015748031497" bottom="0.7874015748031497" header="0.5118110236220472" footer="0.5118110236220472"/>
  <pageSetup horizontalDpi="600" verticalDpi="600" orientation="portrait" paperSize="9" scale="57" r:id="rId1"/>
  <headerFooter alignWithMargins="0">
    <oddFooter>&amp;C&amp;P. oldal, összesen: &amp;N</oddFooter>
  </headerFooter>
  <rowBreaks count="6" manualBreakCount="6">
    <brk id="68" max="7" man="1"/>
    <brk id="141" max="7" man="1"/>
    <brk id="203" max="7" man="1"/>
    <brk id="272" max="8" man="1"/>
    <brk id="435" max="9" man="1"/>
    <brk id="492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="60" zoomScalePageLayoutView="0" workbookViewId="0" topLeftCell="A1">
      <selection activeCell="B2" sqref="B2:E2"/>
    </sheetView>
  </sheetViews>
  <sheetFormatPr defaultColWidth="9.140625" defaultRowHeight="12.75"/>
  <cols>
    <col min="1" max="1" width="89.8515625" style="85" bestFit="1" customWidth="1"/>
    <col min="2" max="5" width="16.8515625" style="85" customWidth="1"/>
    <col min="6" max="16384" width="9.140625" style="85" customWidth="1"/>
  </cols>
  <sheetData>
    <row r="1" spans="1:5" ht="15.75">
      <c r="A1" s="358" t="s">
        <v>328</v>
      </c>
      <c r="B1" s="358"/>
      <c r="C1" s="358"/>
      <c r="D1" s="358"/>
      <c r="E1" s="358"/>
    </row>
    <row r="2" spans="1:5" ht="15.75" customHeight="1">
      <c r="A2" s="74"/>
      <c r="B2" s="358" t="s">
        <v>338</v>
      </c>
      <c r="C2" s="358"/>
      <c r="D2" s="358"/>
      <c r="E2" s="358"/>
    </row>
    <row r="4" spans="1:5" ht="15.75">
      <c r="A4" s="376" t="s">
        <v>205</v>
      </c>
      <c r="B4" s="376"/>
      <c r="C4" s="376"/>
      <c r="D4" s="376"/>
      <c r="E4" s="376"/>
    </row>
    <row r="5" spans="1:5" ht="15.75">
      <c r="A5" s="376" t="s">
        <v>275</v>
      </c>
      <c r="B5" s="376"/>
      <c r="C5" s="376"/>
      <c r="D5" s="376"/>
      <c r="E5" s="376"/>
    </row>
    <row r="6" spans="1:5" ht="15.75">
      <c r="A6" s="157"/>
      <c r="B6" s="157"/>
      <c r="C6" s="157"/>
      <c r="D6" s="157"/>
      <c r="E6" s="157"/>
    </row>
    <row r="7" spans="1:5" s="86" customFormat="1" ht="29.25" customHeight="1">
      <c r="A7" s="182" t="s">
        <v>191</v>
      </c>
      <c r="B7" s="183" t="s">
        <v>192</v>
      </c>
      <c r="C7" s="183" t="s">
        <v>193</v>
      </c>
      <c r="D7" s="183" t="s">
        <v>225</v>
      </c>
      <c r="E7" s="183" t="s">
        <v>194</v>
      </c>
    </row>
    <row r="8" spans="1:6" ht="15.75">
      <c r="A8" s="5" t="s">
        <v>20</v>
      </c>
      <c r="B8" s="87">
        <f>'5.kiadás'!H10</f>
        <v>19504238</v>
      </c>
      <c r="C8" s="87">
        <v>0</v>
      </c>
      <c r="D8" s="87">
        <v>0</v>
      </c>
      <c r="E8" s="87">
        <f aca="true" t="shared" si="0" ref="E8:E25">SUM(B8:D8)</f>
        <v>19504238</v>
      </c>
      <c r="F8" s="87"/>
    </row>
    <row r="9" spans="1:6" ht="15.75">
      <c r="A9" s="5" t="s">
        <v>226</v>
      </c>
      <c r="B9" s="87">
        <f>'5.kiadás'!H65</f>
        <v>1775000</v>
      </c>
      <c r="C9" s="87">
        <v>0</v>
      </c>
      <c r="D9" s="87">
        <v>0</v>
      </c>
      <c r="E9" s="87">
        <f t="shared" si="0"/>
        <v>1775000</v>
      </c>
      <c r="F9" s="87"/>
    </row>
    <row r="10" spans="1:6" ht="15.75">
      <c r="A10" s="5" t="s">
        <v>143</v>
      </c>
      <c r="B10" s="87">
        <f>'5.kiadás'!H69</f>
        <v>8876150</v>
      </c>
      <c r="C10" s="87">
        <v>0</v>
      </c>
      <c r="D10" s="87">
        <v>0</v>
      </c>
      <c r="E10" s="87">
        <f t="shared" si="0"/>
        <v>8876150</v>
      </c>
      <c r="F10" s="87"/>
    </row>
    <row r="11" spans="1:6" ht="15.75">
      <c r="A11" s="5" t="s">
        <v>217</v>
      </c>
      <c r="B11" s="87">
        <f>'5.kiadás'!H105</f>
        <v>1050000</v>
      </c>
      <c r="C11" s="87">
        <v>0</v>
      </c>
      <c r="D11" s="87">
        <v>0</v>
      </c>
      <c r="E11" s="87">
        <f t="shared" si="0"/>
        <v>1050000</v>
      </c>
      <c r="F11" s="87"/>
    </row>
    <row r="12" spans="1:6" ht="15.75">
      <c r="A12" s="5" t="s">
        <v>146</v>
      </c>
      <c r="B12" s="87">
        <f>'5.kiadás'!H115</f>
        <v>40000</v>
      </c>
      <c r="C12" s="87">
        <v>0</v>
      </c>
      <c r="D12" s="87">
        <v>0</v>
      </c>
      <c r="E12" s="87">
        <f t="shared" si="0"/>
        <v>40000</v>
      </c>
      <c r="F12" s="87"/>
    </row>
    <row r="13" spans="1:6" ht="15.75">
      <c r="A13" s="5" t="s">
        <v>147</v>
      </c>
      <c r="B13" s="87">
        <f>'5.kiadás'!H128</f>
        <v>3560000</v>
      </c>
      <c r="C13" s="87">
        <f>'5.kiadás'!H134+'5.kiadás'!H138</f>
        <v>14202311</v>
      </c>
      <c r="D13" s="87">
        <v>0</v>
      </c>
      <c r="E13" s="87">
        <f t="shared" si="0"/>
        <v>17762311</v>
      </c>
      <c r="F13" s="87"/>
    </row>
    <row r="14" spans="1:6" ht="15.75">
      <c r="A14" s="5" t="s">
        <v>148</v>
      </c>
      <c r="B14" s="87">
        <f>'5.kiadás'!H144+'5.kiadás'!H150</f>
        <v>144000</v>
      </c>
      <c r="C14" s="87">
        <f>SUM('5.kiadás'!H153)+'5.kiadás'!H157</f>
        <v>454000</v>
      </c>
      <c r="D14" s="87">
        <v>0</v>
      </c>
      <c r="E14" s="87">
        <f t="shared" si="0"/>
        <v>598000</v>
      </c>
      <c r="F14" s="87"/>
    </row>
    <row r="15" spans="1:6" ht="15.75">
      <c r="A15" s="5" t="s">
        <v>276</v>
      </c>
      <c r="B15" s="87">
        <f>SUM('5.kiadás'!H161)</f>
        <v>136000</v>
      </c>
      <c r="C15" s="87">
        <v>0</v>
      </c>
      <c r="D15" s="87">
        <v>0</v>
      </c>
      <c r="E15" s="87">
        <f t="shared" si="0"/>
        <v>136000</v>
      </c>
      <c r="F15" s="87"/>
    </row>
    <row r="16" spans="1:6" ht="15.75">
      <c r="A16" s="5" t="s">
        <v>151</v>
      </c>
      <c r="B16" s="87">
        <v>0</v>
      </c>
      <c r="C16" s="87">
        <v>0</v>
      </c>
      <c r="D16" s="87">
        <f>'5.kiadás'!H166</f>
        <v>1186000</v>
      </c>
      <c r="E16" s="87">
        <f>SUM(B16:D16)</f>
        <v>1186000</v>
      </c>
      <c r="F16" s="87"/>
    </row>
    <row r="17" spans="1:6" ht="15.75">
      <c r="A17" s="150" t="s">
        <v>324</v>
      </c>
      <c r="B17" s="87">
        <v>0</v>
      </c>
      <c r="C17" s="87">
        <v>0</v>
      </c>
      <c r="D17" s="87">
        <f>SUM('5.kiadás'!H182)</f>
        <v>50000</v>
      </c>
      <c r="E17" s="87">
        <f>SUM(B17:D17)</f>
        <v>50000</v>
      </c>
      <c r="F17" s="87"/>
    </row>
    <row r="18" spans="1:6" ht="15.75">
      <c r="A18" s="5" t="s">
        <v>231</v>
      </c>
      <c r="B18" s="87">
        <f>'5.kiadás'!H187</f>
        <v>116000</v>
      </c>
      <c r="C18" s="87">
        <v>0</v>
      </c>
      <c r="D18" s="87">
        <v>0</v>
      </c>
      <c r="E18" s="87">
        <f t="shared" si="0"/>
        <v>116000</v>
      </c>
      <c r="F18" s="87"/>
    </row>
    <row r="19" spans="1:6" ht="15.75">
      <c r="A19" s="5" t="s">
        <v>154</v>
      </c>
      <c r="B19" s="87">
        <v>0</v>
      </c>
      <c r="C19" s="87">
        <f>'5.kiadás'!H191</f>
        <v>1503000</v>
      </c>
      <c r="D19" s="87">
        <v>0</v>
      </c>
      <c r="E19" s="87">
        <f t="shared" si="0"/>
        <v>1503000</v>
      </c>
      <c r="F19" s="87"/>
    </row>
    <row r="20" spans="1:6" ht="15.75">
      <c r="A20" s="5" t="s">
        <v>155</v>
      </c>
      <c r="B20" s="87">
        <v>0</v>
      </c>
      <c r="C20" s="87">
        <f>'5.kiadás'!H204</f>
        <v>1649000</v>
      </c>
      <c r="D20" s="87">
        <v>0</v>
      </c>
      <c r="E20" s="87">
        <f t="shared" si="0"/>
        <v>1649000</v>
      </c>
      <c r="F20" s="87"/>
    </row>
    <row r="21" spans="1:6" ht="15.75">
      <c r="A21" s="5" t="s">
        <v>173</v>
      </c>
      <c r="B21" s="88">
        <f>'5.kiadás'!H231</f>
        <v>4179701</v>
      </c>
      <c r="C21" s="88">
        <v>0</v>
      </c>
      <c r="D21" s="88">
        <v>0</v>
      </c>
      <c r="E21" s="88">
        <f t="shared" si="0"/>
        <v>4179701</v>
      </c>
      <c r="F21" s="87"/>
    </row>
    <row r="22" spans="1:6" ht="15.75">
      <c r="A22" s="5" t="s">
        <v>229</v>
      </c>
      <c r="B22" s="88">
        <v>0</v>
      </c>
      <c r="C22" s="88">
        <f>'5.kiadás'!H260</f>
        <v>185000</v>
      </c>
      <c r="D22" s="88">
        <v>0</v>
      </c>
      <c r="E22" s="88">
        <f t="shared" si="0"/>
        <v>185000</v>
      </c>
      <c r="F22" s="87"/>
    </row>
    <row r="23" spans="1:6" ht="15.75">
      <c r="A23" s="5" t="s">
        <v>219</v>
      </c>
      <c r="B23" s="88">
        <v>0</v>
      </c>
      <c r="C23" s="88">
        <f>'5.kiadás'!H266</f>
        <v>50000</v>
      </c>
      <c r="D23" s="88">
        <v>0</v>
      </c>
      <c r="E23" s="88">
        <f t="shared" si="0"/>
        <v>50000</v>
      </c>
      <c r="F23" s="87"/>
    </row>
    <row r="24" spans="1:6" ht="15.75">
      <c r="A24" s="133" t="s">
        <v>285</v>
      </c>
      <c r="B24" s="88">
        <f>SUM('5.kiadás'!H53)</f>
        <v>5000</v>
      </c>
      <c r="C24" s="88">
        <v>0</v>
      </c>
      <c r="D24" s="88">
        <v>0</v>
      </c>
      <c r="E24" s="88">
        <f t="shared" si="0"/>
        <v>5000</v>
      </c>
      <c r="F24" s="87"/>
    </row>
    <row r="25" spans="1:6" ht="15.75">
      <c r="A25" s="133" t="s">
        <v>262</v>
      </c>
      <c r="B25" s="88">
        <f>SUM('5.kiadás'!H57)</f>
        <v>212000</v>
      </c>
      <c r="C25" s="88">
        <v>0</v>
      </c>
      <c r="D25" s="88">
        <v>0</v>
      </c>
      <c r="E25" s="88">
        <f t="shared" si="0"/>
        <v>212000</v>
      </c>
      <c r="F25" s="87"/>
    </row>
    <row r="26" spans="1:6" ht="15.75">
      <c r="A26" s="91" t="s">
        <v>156</v>
      </c>
      <c r="B26" s="89">
        <v>0</v>
      </c>
      <c r="C26" s="89">
        <f>'5.kiadás'!H255</f>
        <v>63000</v>
      </c>
      <c r="D26" s="89">
        <v>0</v>
      </c>
      <c r="E26" s="89">
        <f>SUM(B26:D26)</f>
        <v>63000</v>
      </c>
      <c r="F26" s="87"/>
    </row>
    <row r="27" spans="1:6" ht="15.75">
      <c r="A27" s="63" t="s">
        <v>195</v>
      </c>
      <c r="B27" s="90">
        <f>SUM(B8:B26)</f>
        <v>39598089</v>
      </c>
      <c r="C27" s="90">
        <f>SUM(C8:C26)</f>
        <v>18106311</v>
      </c>
      <c r="D27" s="90">
        <f>SUM(D8:D26)</f>
        <v>1236000</v>
      </c>
      <c r="E27" s="90">
        <f>SUM(E8:E26)</f>
        <v>58940400</v>
      </c>
      <c r="F27" s="92"/>
    </row>
    <row r="29" spans="1:10" s="2" customFormat="1" ht="15.75">
      <c r="A29" s="36"/>
      <c r="B29" s="11"/>
      <c r="C29" s="11"/>
      <c r="D29" s="11"/>
      <c r="E29" s="11"/>
      <c r="F29" s="11"/>
      <c r="G29" s="54"/>
      <c r="H29" s="23"/>
      <c r="I29" s="23"/>
      <c r="J29" s="24"/>
    </row>
    <row r="30" spans="1:10" s="2" customFormat="1" ht="15.75">
      <c r="A30" s="8"/>
      <c r="B30" s="6"/>
      <c r="C30" s="6"/>
      <c r="D30" s="6"/>
      <c r="E30" s="7"/>
      <c r="F30" s="7"/>
      <c r="G30" s="53"/>
      <c r="H30" s="13"/>
      <c r="I30" s="26"/>
      <c r="J30" s="24"/>
    </row>
    <row r="31" spans="1:10" s="9" customFormat="1" ht="15.75">
      <c r="A31" s="8"/>
      <c r="B31" s="4"/>
      <c r="C31" s="4"/>
      <c r="D31" s="4"/>
      <c r="E31" s="4"/>
      <c r="F31" s="4"/>
      <c r="G31" s="54"/>
      <c r="H31" s="32"/>
      <c r="I31" s="32"/>
      <c r="J31" s="34"/>
    </row>
    <row r="32" spans="1:10" s="9" customFormat="1" ht="15.75">
      <c r="A32" s="8"/>
      <c r="B32" s="4"/>
      <c r="C32" s="4"/>
      <c r="D32" s="4"/>
      <c r="E32" s="4"/>
      <c r="F32" s="4"/>
      <c r="G32" s="54"/>
      <c r="H32" s="32"/>
      <c r="I32" s="32"/>
      <c r="J32" s="34"/>
    </row>
    <row r="33" spans="1:10" s="9" customFormat="1" ht="15.75">
      <c r="A33" s="8"/>
      <c r="B33" s="4"/>
      <c r="C33" s="4"/>
      <c r="D33" s="4"/>
      <c r="E33" s="4"/>
      <c r="F33" s="4"/>
      <c r="G33" s="54"/>
      <c r="H33" s="32"/>
      <c r="I33" s="32"/>
      <c r="J33" s="34"/>
    </row>
    <row r="34" spans="1:10" s="9" customFormat="1" ht="15.75">
      <c r="A34" s="8"/>
      <c r="B34" s="4"/>
      <c r="C34" s="4"/>
      <c r="D34" s="4"/>
      <c r="E34" s="4"/>
      <c r="F34" s="4"/>
      <c r="G34" s="54"/>
      <c r="H34" s="32"/>
      <c r="I34" s="32"/>
      <c r="J34" s="34"/>
    </row>
    <row r="35" spans="1:10" s="2" customFormat="1" ht="15.75">
      <c r="A35" s="8"/>
      <c r="B35" s="6"/>
      <c r="C35" s="6"/>
      <c r="D35" s="6"/>
      <c r="E35" s="52"/>
      <c r="F35" s="7"/>
      <c r="G35" s="53"/>
      <c r="H35" s="13"/>
      <c r="I35" s="26"/>
      <c r="J35" s="24"/>
    </row>
    <row r="36" spans="1:10" s="2" customFormat="1" ht="15.75">
      <c r="A36" s="8"/>
      <c r="B36" s="6"/>
      <c r="C36" s="6"/>
      <c r="D36" s="6"/>
      <c r="E36" s="6"/>
      <c r="F36" s="6"/>
      <c r="G36" s="54"/>
      <c r="H36" s="26"/>
      <c r="I36" s="26"/>
      <c r="J36" s="24"/>
    </row>
    <row r="37" spans="1:10" s="2" customFormat="1" ht="15.75">
      <c r="A37" s="8"/>
      <c r="B37" s="6"/>
      <c r="C37" s="6"/>
      <c r="D37" s="6"/>
      <c r="E37" s="6"/>
      <c r="F37" s="6"/>
      <c r="G37" s="54"/>
      <c r="H37" s="26"/>
      <c r="I37" s="26"/>
      <c r="J37" s="24"/>
    </row>
    <row r="38" spans="1:10" s="2" customFormat="1" ht="15.75">
      <c r="A38" s="8"/>
      <c r="B38" s="6"/>
      <c r="C38" s="6"/>
      <c r="D38" s="6"/>
      <c r="E38" s="6"/>
      <c r="F38" s="6"/>
      <c r="G38" s="54"/>
      <c r="H38" s="26"/>
      <c r="I38" s="26"/>
      <c r="J38" s="24"/>
    </row>
    <row r="39" spans="1:10" s="2" customFormat="1" ht="15.75">
      <c r="A39" s="8"/>
      <c r="B39" s="6"/>
      <c r="C39" s="6"/>
      <c r="D39" s="6"/>
      <c r="E39" s="6"/>
      <c r="F39" s="6"/>
      <c r="G39" s="54"/>
      <c r="H39" s="26"/>
      <c r="I39" s="26"/>
      <c r="J39" s="24"/>
    </row>
    <row r="40" spans="1:10" s="2" customFormat="1" ht="15.75">
      <c r="A40" s="8"/>
      <c r="B40" s="6"/>
      <c r="C40" s="6"/>
      <c r="D40" s="6"/>
      <c r="E40" s="6"/>
      <c r="F40" s="6"/>
      <c r="G40" s="54"/>
      <c r="H40" s="26"/>
      <c r="I40" s="26"/>
      <c r="J40" s="24"/>
    </row>
    <row r="41" spans="1:10" s="2" customFormat="1" ht="15.75">
      <c r="A41" s="8"/>
      <c r="B41" s="4"/>
      <c r="C41" s="6"/>
      <c r="D41" s="6"/>
      <c r="E41" s="6"/>
      <c r="F41" s="6"/>
      <c r="G41" s="54"/>
      <c r="H41" s="26"/>
      <c r="I41" s="26"/>
      <c r="J41" s="24"/>
    </row>
    <row r="42" spans="1:10" s="2" customFormat="1" ht="15.75">
      <c r="A42" s="8"/>
      <c r="B42" s="4"/>
      <c r="C42" s="6"/>
      <c r="D42" s="6"/>
      <c r="E42" s="6"/>
      <c r="F42" s="6"/>
      <c r="G42" s="54"/>
      <c r="H42" s="26"/>
      <c r="I42" s="26"/>
      <c r="J42" s="24"/>
    </row>
    <row r="43" spans="1:10" s="2" customFormat="1" ht="15.75">
      <c r="A43" s="36"/>
      <c r="B43" s="6"/>
      <c r="C43" s="6"/>
      <c r="D43" s="6"/>
      <c r="E43" s="6"/>
      <c r="F43" s="6"/>
      <c r="G43" s="54"/>
      <c r="H43" s="26"/>
      <c r="I43" s="26"/>
      <c r="J43" s="24"/>
    </row>
    <row r="44" spans="1:10" s="2" customFormat="1" ht="15.75">
      <c r="A44" s="8"/>
      <c r="B44" s="6"/>
      <c r="C44" s="6"/>
      <c r="D44" s="6"/>
      <c r="E44" s="6"/>
      <c r="F44" s="6"/>
      <c r="G44" s="54"/>
      <c r="H44" s="26"/>
      <c r="I44" s="26"/>
      <c r="J44" s="24"/>
    </row>
  </sheetData>
  <sheetProtection/>
  <mergeCells count="4">
    <mergeCell ref="A4:E4"/>
    <mergeCell ref="A5:E5"/>
    <mergeCell ref="A1:E1"/>
    <mergeCell ref="B2:E2"/>
  </mergeCells>
  <printOptions headings="1"/>
  <pageMargins left="0.75" right="0.75" top="1" bottom="1" header="0.5" footer="0.5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="60" zoomScalePageLayoutView="0" workbookViewId="0" topLeftCell="A1">
      <selection activeCell="K26" sqref="K26"/>
    </sheetView>
  </sheetViews>
  <sheetFormatPr defaultColWidth="10.28125" defaultRowHeight="12.75"/>
  <cols>
    <col min="1" max="1" width="5.421875" style="108" customWidth="1"/>
    <col min="2" max="2" width="56.28125" style="95" customWidth="1"/>
    <col min="3" max="3" width="9.140625" style="108" hidden="1" customWidth="1"/>
    <col min="4" max="4" width="13.7109375" style="108" customWidth="1"/>
    <col min="5" max="5" width="13.421875" style="108" customWidth="1"/>
    <col min="6" max="6" width="14.421875" style="95" customWidth="1"/>
    <col min="7" max="16384" width="10.28125" style="108" customWidth="1"/>
  </cols>
  <sheetData>
    <row r="1" spans="2:6" ht="15.75">
      <c r="B1" s="358" t="s">
        <v>329</v>
      </c>
      <c r="C1" s="358"/>
      <c r="D1" s="358"/>
      <c r="E1" s="358"/>
      <c r="F1" s="358"/>
    </row>
    <row r="2" spans="2:6" s="95" customFormat="1" ht="15.75" customHeight="1">
      <c r="B2" s="358" t="s">
        <v>339</v>
      </c>
      <c r="C2" s="358"/>
      <c r="D2" s="358"/>
      <c r="E2" s="358"/>
      <c r="F2" s="358"/>
    </row>
    <row r="3" spans="2:6" s="95" customFormat="1" ht="15.75" customHeight="1">
      <c r="B3" s="131"/>
      <c r="C3" s="131"/>
      <c r="D3" s="131"/>
      <c r="E3" s="131"/>
      <c r="F3" s="131"/>
    </row>
    <row r="4" spans="2:6" s="95" customFormat="1" ht="15.75">
      <c r="B4" s="379" t="s">
        <v>205</v>
      </c>
      <c r="C4" s="379"/>
      <c r="D4" s="379"/>
      <c r="E4" s="379"/>
      <c r="F4" s="379"/>
    </row>
    <row r="5" spans="2:6" s="95" customFormat="1" ht="15.75">
      <c r="B5" s="380" t="s">
        <v>196</v>
      </c>
      <c r="C5" s="380"/>
      <c r="D5" s="380"/>
      <c r="E5" s="380"/>
      <c r="F5" s="380"/>
    </row>
    <row r="6" spans="2:6" s="95" customFormat="1" ht="16.5" thickBot="1">
      <c r="B6" s="314"/>
      <c r="C6" s="314"/>
      <c r="D6" s="314"/>
      <c r="E6" s="314"/>
      <c r="F6" s="303"/>
    </row>
    <row r="7" spans="1:6" s="95" customFormat="1" ht="15.75" customHeight="1">
      <c r="A7" s="228"/>
      <c r="B7" s="229"/>
      <c r="C7" s="229"/>
      <c r="D7" s="383" t="s">
        <v>223</v>
      </c>
      <c r="E7" s="383" t="s">
        <v>280</v>
      </c>
      <c r="F7" s="381" t="s">
        <v>332</v>
      </c>
    </row>
    <row r="8" spans="1:6" s="95" customFormat="1" ht="31.5" customHeight="1">
      <c r="A8" s="230"/>
      <c r="B8" s="96" t="s">
        <v>174</v>
      </c>
      <c r="C8" s="97"/>
      <c r="D8" s="385"/>
      <c r="E8" s="384"/>
      <c r="F8" s="382"/>
    </row>
    <row r="9" spans="1:12" s="101" customFormat="1" ht="15.75">
      <c r="A9" s="197" t="s">
        <v>91</v>
      </c>
      <c r="B9" s="117" t="s">
        <v>92</v>
      </c>
      <c r="C9" s="100"/>
      <c r="D9" s="195">
        <v>12309000</v>
      </c>
      <c r="E9" s="265">
        <v>19586000</v>
      </c>
      <c r="F9" s="231">
        <v>20504162</v>
      </c>
      <c r="L9" s="194"/>
    </row>
    <row r="10" spans="1:6" s="101" customFormat="1" ht="15.75">
      <c r="A10" s="197" t="s">
        <v>103</v>
      </c>
      <c r="B10" s="117" t="s">
        <v>102</v>
      </c>
      <c r="C10" s="100"/>
      <c r="D10" s="196">
        <v>11208000</v>
      </c>
      <c r="E10" s="266">
        <v>11726000</v>
      </c>
      <c r="F10" s="232">
        <v>11919238</v>
      </c>
    </row>
    <row r="11" spans="1:6" s="101" customFormat="1" ht="15.75">
      <c r="A11" s="197" t="s">
        <v>117</v>
      </c>
      <c r="B11" s="117" t="s">
        <v>118</v>
      </c>
      <c r="C11" s="100"/>
      <c r="D11" s="196">
        <v>2673000</v>
      </c>
      <c r="E11" s="266">
        <v>2252000</v>
      </c>
      <c r="F11" s="232">
        <v>2616000</v>
      </c>
    </row>
    <row r="12" spans="1:6" s="101" customFormat="1" ht="15.75">
      <c r="A12" s="197" t="s">
        <v>127</v>
      </c>
      <c r="B12" s="118" t="s">
        <v>128</v>
      </c>
      <c r="C12" s="100"/>
      <c r="D12" s="196">
        <v>4388000</v>
      </c>
      <c r="E12" s="266">
        <v>10000</v>
      </c>
      <c r="F12" s="232">
        <v>94000</v>
      </c>
    </row>
    <row r="13" spans="1:8" s="101" customFormat="1" ht="15.75">
      <c r="A13" s="233"/>
      <c r="B13" s="98"/>
      <c r="C13" s="99"/>
      <c r="D13" s="193"/>
      <c r="E13" s="266"/>
      <c r="F13" s="232"/>
      <c r="H13" s="194"/>
    </row>
    <row r="14" spans="1:6" s="101" customFormat="1" ht="15.75">
      <c r="A14" s="234"/>
      <c r="B14" s="102" t="s">
        <v>197</v>
      </c>
      <c r="C14" s="103">
        <f>SUM(C9:C13)</f>
        <v>0</v>
      </c>
      <c r="D14" s="188">
        <f>SUM(D9:D13)</f>
        <v>30578000</v>
      </c>
      <c r="E14" s="188">
        <f>SUM(E9:E13)</f>
        <v>33574000</v>
      </c>
      <c r="F14" s="235">
        <f>SUM(F9:F13)</f>
        <v>35133400</v>
      </c>
    </row>
    <row r="15" spans="1:6" s="101" customFormat="1" ht="15.75">
      <c r="A15" s="233"/>
      <c r="B15" s="104"/>
      <c r="C15" s="106"/>
      <c r="D15" s="189"/>
      <c r="E15" s="265"/>
      <c r="F15" s="236"/>
    </row>
    <row r="16" spans="1:6" s="101" customFormat="1" ht="15.75">
      <c r="A16" s="197" t="s">
        <v>21</v>
      </c>
      <c r="B16" s="120" t="s">
        <v>179</v>
      </c>
      <c r="C16" s="100"/>
      <c r="D16" s="196">
        <v>11292000</v>
      </c>
      <c r="E16" s="266">
        <v>10582000</v>
      </c>
      <c r="F16" s="232">
        <v>12090800</v>
      </c>
    </row>
    <row r="17" spans="1:6" s="101" customFormat="1" ht="15.75">
      <c r="A17" s="197" t="s">
        <v>28</v>
      </c>
      <c r="B17" s="79" t="s">
        <v>182</v>
      </c>
      <c r="C17" s="100"/>
      <c r="D17" s="196">
        <v>2480000</v>
      </c>
      <c r="E17" s="266">
        <v>2483000</v>
      </c>
      <c r="F17" s="232">
        <v>3301150</v>
      </c>
    </row>
    <row r="18" spans="1:6" s="101" customFormat="1" ht="15.75">
      <c r="A18" s="197" t="s">
        <v>30</v>
      </c>
      <c r="B18" s="117" t="s">
        <v>31</v>
      </c>
      <c r="C18" s="100"/>
      <c r="D18" s="196">
        <v>9499000</v>
      </c>
      <c r="E18" s="266">
        <v>10139000</v>
      </c>
      <c r="F18" s="232">
        <v>12538800</v>
      </c>
    </row>
    <row r="19" spans="1:6" s="101" customFormat="1" ht="15.75">
      <c r="A19" s="197" t="s">
        <v>64</v>
      </c>
      <c r="B19" s="120" t="s">
        <v>183</v>
      </c>
      <c r="C19" s="100"/>
      <c r="D19" s="196">
        <v>497000</v>
      </c>
      <c r="E19" s="266">
        <v>524000</v>
      </c>
      <c r="F19" s="232">
        <v>1216000</v>
      </c>
    </row>
    <row r="20" spans="1:6" s="101" customFormat="1" ht="15.75">
      <c r="A20" s="197" t="s">
        <v>73</v>
      </c>
      <c r="B20" s="120" t="s">
        <v>74</v>
      </c>
      <c r="C20" s="100"/>
      <c r="D20" s="196">
        <v>4361000</v>
      </c>
      <c r="E20" s="266">
        <v>7527000</v>
      </c>
      <c r="F20" s="232">
        <v>13072638</v>
      </c>
    </row>
    <row r="21" spans="1:6" s="101" customFormat="1" ht="15.75">
      <c r="A21" s="233"/>
      <c r="B21" s="98"/>
      <c r="C21" s="100"/>
      <c r="D21" s="193"/>
      <c r="E21" s="266"/>
      <c r="F21" s="232"/>
    </row>
    <row r="22" spans="1:6" s="101" customFormat="1" ht="15.75">
      <c r="A22" s="234"/>
      <c r="B22" s="102" t="s">
        <v>198</v>
      </c>
      <c r="C22" s="107">
        <f>SUM(C16:C21)</f>
        <v>0</v>
      </c>
      <c r="D22" s="190">
        <f>SUM(D16:D21)</f>
        <v>28129000</v>
      </c>
      <c r="E22" s="190">
        <f>SUM(E16:E21)</f>
        <v>31255000</v>
      </c>
      <c r="F22" s="237">
        <f>SUM(F16:F21)</f>
        <v>42219388</v>
      </c>
    </row>
    <row r="23" spans="1:6" s="101" customFormat="1" ht="15.75">
      <c r="A23" s="233"/>
      <c r="B23" s="104"/>
      <c r="C23" s="105"/>
      <c r="D23" s="189"/>
      <c r="E23" s="267"/>
      <c r="F23" s="238"/>
    </row>
    <row r="24" spans="1:6" s="101" customFormat="1" ht="15.75">
      <c r="A24" s="233"/>
      <c r="B24" s="104"/>
      <c r="C24" s="105"/>
      <c r="D24" s="189"/>
      <c r="E24" s="268"/>
      <c r="F24" s="238"/>
    </row>
    <row r="25" spans="1:6" s="110" customFormat="1" ht="15.75">
      <c r="A25" s="197" t="s">
        <v>133</v>
      </c>
      <c r="B25" s="117" t="s">
        <v>134</v>
      </c>
      <c r="C25" s="115"/>
      <c r="D25" s="191">
        <v>5401000</v>
      </c>
      <c r="E25" s="266">
        <v>16851000</v>
      </c>
      <c r="F25" s="239">
        <v>9807000</v>
      </c>
    </row>
    <row r="26" spans="1:6" ht="15.75">
      <c r="A26" s="198"/>
      <c r="B26" s="117"/>
      <c r="C26" s="109"/>
      <c r="D26" s="192"/>
      <c r="E26" s="269"/>
      <c r="F26" s="236"/>
    </row>
    <row r="27" spans="1:6" ht="16.5" thickBot="1">
      <c r="A27" s="240"/>
      <c r="B27" s="241" t="s">
        <v>204</v>
      </c>
      <c r="C27" s="242">
        <f>SUM(C25)</f>
        <v>0</v>
      </c>
      <c r="D27" s="243">
        <f>SUM(D25)</f>
        <v>5401000</v>
      </c>
      <c r="E27" s="243">
        <f>SUM(E25)</f>
        <v>16851000</v>
      </c>
      <c r="F27" s="244">
        <f>SUM(F25)</f>
        <v>9807000</v>
      </c>
    </row>
    <row r="28" spans="1:6" ht="15.75">
      <c r="A28" s="109"/>
      <c r="B28" s="116"/>
      <c r="C28" s="109"/>
      <c r="D28" s="109"/>
      <c r="E28" s="109"/>
      <c r="F28" s="116"/>
    </row>
    <row r="29" spans="1:6" ht="15.75">
      <c r="A29" s="377"/>
      <c r="B29" s="377"/>
      <c r="C29" s="109"/>
      <c r="D29" s="109"/>
      <c r="E29" s="109"/>
      <c r="F29" s="116"/>
    </row>
    <row r="30" spans="1:6" ht="15.75">
      <c r="A30" s="79"/>
      <c r="B30" s="117"/>
      <c r="C30" s="109"/>
      <c r="D30" s="109"/>
      <c r="E30" s="109"/>
      <c r="F30" s="116"/>
    </row>
    <row r="31" spans="1:6" ht="15.75">
      <c r="A31" s="79"/>
      <c r="B31" s="117"/>
      <c r="C31" s="109"/>
      <c r="D31" s="109"/>
      <c r="E31" s="109"/>
      <c r="F31" s="116"/>
    </row>
    <row r="32" spans="1:6" ht="15.75">
      <c r="A32" s="79"/>
      <c r="B32" s="117"/>
      <c r="C32" s="109"/>
      <c r="D32" s="109"/>
      <c r="E32" s="109"/>
      <c r="F32" s="116"/>
    </row>
    <row r="33" spans="1:6" ht="15.75">
      <c r="A33" s="79"/>
      <c r="B33" s="118"/>
      <c r="C33" s="109"/>
      <c r="D33" s="109"/>
      <c r="E33" s="109"/>
      <c r="F33" s="116"/>
    </row>
    <row r="34" spans="1:6" ht="15.75">
      <c r="A34" s="77"/>
      <c r="B34" s="77"/>
      <c r="C34" s="109"/>
      <c r="D34" s="109"/>
      <c r="E34" s="109"/>
      <c r="F34" s="116"/>
    </row>
    <row r="35" spans="1:6" ht="15.75">
      <c r="A35" s="79"/>
      <c r="B35" s="79"/>
      <c r="C35" s="109"/>
      <c r="D35" s="109"/>
      <c r="E35" s="109"/>
      <c r="F35" s="116"/>
    </row>
    <row r="36" spans="1:6" ht="15.75">
      <c r="A36" s="79"/>
      <c r="B36" s="117"/>
      <c r="C36" s="109"/>
      <c r="D36" s="109"/>
      <c r="E36" s="109"/>
      <c r="F36" s="116"/>
    </row>
    <row r="37" spans="1:6" ht="15.75">
      <c r="A37" s="79"/>
      <c r="B37" s="117"/>
      <c r="C37" s="109"/>
      <c r="D37" s="109"/>
      <c r="E37" s="109"/>
      <c r="F37" s="116"/>
    </row>
    <row r="38" spans="1:6" ht="15.75">
      <c r="A38" s="77"/>
      <c r="B38" s="117"/>
      <c r="C38" s="109"/>
      <c r="D38" s="109"/>
      <c r="E38" s="109"/>
      <c r="F38" s="116"/>
    </row>
    <row r="39" spans="1:6" ht="15.75">
      <c r="A39" s="77"/>
      <c r="B39" s="117"/>
      <c r="C39" s="109"/>
      <c r="D39" s="109"/>
      <c r="E39" s="109"/>
      <c r="F39" s="116"/>
    </row>
    <row r="40" spans="1:6" ht="15.75">
      <c r="A40" s="79"/>
      <c r="B40" s="117"/>
      <c r="C40" s="109"/>
      <c r="D40" s="109"/>
      <c r="E40" s="109"/>
      <c r="F40" s="116"/>
    </row>
    <row r="41" spans="1:6" ht="15.75">
      <c r="A41" s="77"/>
      <c r="B41" s="77"/>
      <c r="C41" s="109"/>
      <c r="D41" s="109"/>
      <c r="E41" s="109"/>
      <c r="F41" s="116"/>
    </row>
    <row r="42" spans="1:6" ht="15.75">
      <c r="A42" s="378"/>
      <c r="B42" s="378"/>
      <c r="C42" s="109"/>
      <c r="D42" s="109"/>
      <c r="E42" s="109"/>
      <c r="F42" s="116"/>
    </row>
    <row r="43" spans="1:6" ht="15.75">
      <c r="A43" s="79"/>
      <c r="B43" s="120"/>
      <c r="C43" s="109"/>
      <c r="D43" s="109"/>
      <c r="E43" s="109"/>
      <c r="F43" s="116"/>
    </row>
    <row r="44" spans="1:6" ht="15.75">
      <c r="A44" s="79"/>
      <c r="B44" s="79"/>
      <c r="C44" s="109"/>
      <c r="D44" s="109"/>
      <c r="E44" s="109"/>
      <c r="F44" s="116"/>
    </row>
    <row r="45" spans="1:6" ht="15.75">
      <c r="A45" s="79"/>
      <c r="B45" s="117"/>
      <c r="C45" s="109"/>
      <c r="D45" s="109"/>
      <c r="E45" s="109"/>
      <c r="F45" s="116"/>
    </row>
    <row r="46" spans="1:6" ht="15.75">
      <c r="A46" s="79"/>
      <c r="B46" s="120"/>
      <c r="C46" s="109"/>
      <c r="D46" s="109"/>
      <c r="E46" s="109"/>
      <c r="F46" s="116"/>
    </row>
    <row r="47" spans="1:6" ht="15.75">
      <c r="A47" s="79"/>
      <c r="B47" s="120"/>
      <c r="C47" s="109"/>
      <c r="D47" s="109"/>
      <c r="E47" s="109"/>
      <c r="F47" s="116"/>
    </row>
    <row r="48" spans="1:6" ht="15.75">
      <c r="A48" s="119"/>
      <c r="B48" s="121"/>
      <c r="C48" s="109"/>
      <c r="D48" s="109"/>
      <c r="E48" s="109"/>
      <c r="F48" s="116"/>
    </row>
    <row r="49" spans="1:6" ht="15.75">
      <c r="A49" s="117"/>
      <c r="B49" s="120"/>
      <c r="C49" s="109"/>
      <c r="D49" s="109"/>
      <c r="E49" s="109"/>
      <c r="F49" s="116"/>
    </row>
    <row r="50" spans="1:6" ht="15.75">
      <c r="A50" s="117"/>
      <c r="B50" s="120"/>
      <c r="C50" s="109"/>
      <c r="D50" s="109"/>
      <c r="E50" s="109"/>
      <c r="F50" s="116"/>
    </row>
    <row r="51" spans="1:6" ht="15.75">
      <c r="A51" s="79"/>
      <c r="B51" s="79"/>
      <c r="C51" s="109"/>
      <c r="D51" s="109"/>
      <c r="E51" s="109"/>
      <c r="F51" s="116"/>
    </row>
    <row r="52" spans="1:6" ht="15.75">
      <c r="A52" s="79"/>
      <c r="B52" s="79"/>
      <c r="C52" s="109"/>
      <c r="D52" s="109"/>
      <c r="E52" s="109"/>
      <c r="F52" s="116"/>
    </row>
    <row r="53" spans="1:6" ht="15.75">
      <c r="A53" s="77"/>
      <c r="B53" s="79"/>
      <c r="C53" s="109"/>
      <c r="D53" s="109"/>
      <c r="E53" s="109"/>
      <c r="F53" s="116"/>
    </row>
    <row r="54" spans="1:6" ht="15.75">
      <c r="A54" s="79"/>
      <c r="B54" s="79"/>
      <c r="C54" s="109"/>
      <c r="D54" s="109"/>
      <c r="E54" s="109"/>
      <c r="F54" s="116"/>
    </row>
    <row r="55" spans="1:6" ht="15.75">
      <c r="A55" s="109"/>
      <c r="B55" s="79"/>
      <c r="C55" s="109"/>
      <c r="D55" s="109"/>
      <c r="E55" s="109"/>
      <c r="F55" s="116"/>
    </row>
    <row r="56" spans="1:6" ht="15.75">
      <c r="A56" s="109"/>
      <c r="B56" s="116"/>
      <c r="C56" s="109"/>
      <c r="D56" s="109"/>
      <c r="E56" s="109"/>
      <c r="F56" s="116"/>
    </row>
    <row r="57" spans="1:6" ht="15.75">
      <c r="A57" s="109"/>
      <c r="B57" s="116"/>
      <c r="C57" s="109"/>
      <c r="D57" s="109"/>
      <c r="E57" s="109"/>
      <c r="F57" s="116"/>
    </row>
    <row r="58" spans="1:6" ht="15.75">
      <c r="A58" s="109"/>
      <c r="B58" s="116"/>
      <c r="C58" s="109"/>
      <c r="D58" s="109"/>
      <c r="E58" s="109"/>
      <c r="F58" s="116"/>
    </row>
    <row r="59" spans="1:6" ht="15.75">
      <c r="A59" s="109"/>
      <c r="B59" s="116"/>
      <c r="C59" s="109"/>
      <c r="D59" s="109"/>
      <c r="E59" s="109"/>
      <c r="F59" s="116"/>
    </row>
  </sheetData>
  <sheetProtection/>
  <mergeCells count="9">
    <mergeCell ref="B1:F1"/>
    <mergeCell ref="A29:B29"/>
    <mergeCell ref="A42:B42"/>
    <mergeCell ref="B4:F4"/>
    <mergeCell ref="B5:F5"/>
    <mergeCell ref="B2:F2"/>
    <mergeCell ref="F7:F8"/>
    <mergeCell ref="E7:E8"/>
    <mergeCell ref="D7:D8"/>
  </mergeCells>
  <printOptions headings="1"/>
  <pageMargins left="0.75" right="0.75" top="1" bottom="1" header="0.5" footer="0.5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="60" zoomScalePageLayoutView="0" workbookViewId="0" topLeftCell="A1">
      <selection activeCell="B2" sqref="B2:E2"/>
    </sheetView>
  </sheetViews>
  <sheetFormatPr defaultColWidth="10.28125" defaultRowHeight="12.75"/>
  <cols>
    <col min="1" max="1" width="6.00390625" style="108" customWidth="1"/>
    <col min="2" max="2" width="52.57421875" style="110" customWidth="1"/>
    <col min="3" max="3" width="13.8515625" style="110" customWidth="1"/>
    <col min="4" max="4" width="12.7109375" style="110" customWidth="1"/>
    <col min="5" max="5" width="15.57421875" style="110" customWidth="1"/>
    <col min="6" max="16384" width="10.28125" style="108" customWidth="1"/>
  </cols>
  <sheetData>
    <row r="1" spans="2:5" s="110" customFormat="1" ht="19.5" customHeight="1">
      <c r="B1" s="358" t="s">
        <v>330</v>
      </c>
      <c r="C1" s="358"/>
      <c r="D1" s="358"/>
      <c r="E1" s="358"/>
    </row>
    <row r="2" spans="2:6" s="110" customFormat="1" ht="19.5" customHeight="1">
      <c r="B2" s="358" t="s">
        <v>340</v>
      </c>
      <c r="C2" s="358"/>
      <c r="D2" s="358"/>
      <c r="E2" s="358"/>
      <c r="F2" s="74"/>
    </row>
    <row r="3" spans="2:6" s="110" customFormat="1" ht="19.5" customHeight="1">
      <c r="B3" s="131"/>
      <c r="C3" s="131"/>
      <c r="D3" s="131"/>
      <c r="E3" s="131"/>
      <c r="F3" s="74"/>
    </row>
    <row r="4" spans="2:5" s="110" customFormat="1" ht="19.5" customHeight="1">
      <c r="B4" s="379" t="s">
        <v>205</v>
      </c>
      <c r="C4" s="379"/>
      <c r="D4" s="379"/>
      <c r="E4" s="379"/>
    </row>
    <row r="5" spans="2:5" s="110" customFormat="1" ht="15.75">
      <c r="B5" s="380" t="s">
        <v>199</v>
      </c>
      <c r="C5" s="380"/>
      <c r="D5" s="380"/>
      <c r="E5" s="380"/>
    </row>
    <row r="6" spans="2:5" s="110" customFormat="1" ht="15.75">
      <c r="B6" s="380"/>
      <c r="C6" s="380"/>
      <c r="D6" s="380"/>
      <c r="E6" s="380"/>
    </row>
    <row r="7" spans="1:5" s="110" customFormat="1" ht="15.75" customHeight="1" thickBot="1">
      <c r="A7" s="115"/>
      <c r="B7" s="158"/>
      <c r="C7" s="158"/>
      <c r="D7" s="158"/>
      <c r="E7" s="158"/>
    </row>
    <row r="8" spans="1:5" s="110" customFormat="1" ht="31.5">
      <c r="A8" s="245"/>
      <c r="B8" s="246" t="s">
        <v>174</v>
      </c>
      <c r="C8" s="246" t="s">
        <v>223</v>
      </c>
      <c r="D8" s="270" t="s">
        <v>281</v>
      </c>
      <c r="E8" s="271" t="s">
        <v>332</v>
      </c>
    </row>
    <row r="9" spans="1:5" s="110" customFormat="1" ht="15.75">
      <c r="A9" s="197" t="s">
        <v>186</v>
      </c>
      <c r="B9" s="203" t="s">
        <v>187</v>
      </c>
      <c r="C9" s="195">
        <v>0</v>
      </c>
      <c r="D9" s="265">
        <v>7477000</v>
      </c>
      <c r="E9" s="247">
        <f>'1. mérleg'!D15</f>
        <v>0</v>
      </c>
    </row>
    <row r="10" spans="1:5" s="110" customFormat="1" ht="15.75">
      <c r="A10" s="197" t="s">
        <v>123</v>
      </c>
      <c r="B10" s="204" t="s">
        <v>124</v>
      </c>
      <c r="C10" s="196">
        <v>0</v>
      </c>
      <c r="D10" s="266">
        <v>0</v>
      </c>
      <c r="E10" s="248">
        <v>14000000</v>
      </c>
    </row>
    <row r="11" spans="1:5" s="110" customFormat="1" ht="15.75">
      <c r="A11" s="197" t="s">
        <v>131</v>
      </c>
      <c r="B11" s="204" t="s">
        <v>188</v>
      </c>
      <c r="C11" s="196">
        <v>43000</v>
      </c>
      <c r="D11" s="266">
        <v>195000</v>
      </c>
      <c r="E11" s="248">
        <f>'1. mérleg'!D17</f>
        <v>0</v>
      </c>
    </row>
    <row r="12" spans="1:7" s="110" customFormat="1" ht="15.75">
      <c r="A12" s="249"/>
      <c r="B12" s="205"/>
      <c r="C12" s="196"/>
      <c r="D12" s="266"/>
      <c r="E12" s="248"/>
      <c r="G12" s="115"/>
    </row>
    <row r="13" spans="1:9" s="110" customFormat="1" ht="15.75">
      <c r="A13" s="250"/>
      <c r="B13" s="206" t="s">
        <v>200</v>
      </c>
      <c r="C13" s="211">
        <f>SUM(C9:C12)</f>
        <v>43000</v>
      </c>
      <c r="D13" s="211">
        <f>SUM(D9:D12)</f>
        <v>7672000</v>
      </c>
      <c r="E13" s="251">
        <f>SUM(E9:E12)</f>
        <v>14000000</v>
      </c>
      <c r="I13" s="115"/>
    </row>
    <row r="14" spans="1:5" s="111" customFormat="1" ht="15.75">
      <c r="A14" s="252"/>
      <c r="B14" s="207"/>
      <c r="C14" s="212"/>
      <c r="D14" s="265"/>
      <c r="E14" s="248"/>
    </row>
    <row r="15" spans="1:5" s="111" customFormat="1" ht="15.75">
      <c r="A15" s="200" t="s">
        <v>80</v>
      </c>
      <c r="B15" s="208" t="s">
        <v>81</v>
      </c>
      <c r="C15" s="213">
        <v>0</v>
      </c>
      <c r="D15" s="266">
        <v>9446000</v>
      </c>
      <c r="E15" s="253">
        <v>492012</v>
      </c>
    </row>
    <row r="16" spans="1:5" s="111" customFormat="1" ht="15.75">
      <c r="A16" s="200" t="s">
        <v>86</v>
      </c>
      <c r="B16" s="208" t="s">
        <v>87</v>
      </c>
      <c r="C16" s="213">
        <v>0</v>
      </c>
      <c r="D16" s="266">
        <v>295000</v>
      </c>
      <c r="E16" s="239">
        <v>14428000</v>
      </c>
    </row>
    <row r="17" spans="1:5" s="111" customFormat="1" ht="15.75">
      <c r="A17" s="197" t="s">
        <v>90</v>
      </c>
      <c r="B17" s="209" t="s">
        <v>88</v>
      </c>
      <c r="C17" s="196">
        <v>0</v>
      </c>
      <c r="D17" s="266">
        <v>0</v>
      </c>
      <c r="E17" s="248">
        <v>26000</v>
      </c>
    </row>
    <row r="18" spans="1:5" s="111" customFormat="1" ht="15.75">
      <c r="A18" s="252"/>
      <c r="B18" s="205"/>
      <c r="C18" s="196"/>
      <c r="D18" s="266"/>
      <c r="E18" s="248"/>
    </row>
    <row r="19" spans="1:5" s="111" customFormat="1" ht="15.75">
      <c r="A19" s="254"/>
      <c r="B19" s="206" t="s">
        <v>201</v>
      </c>
      <c r="C19" s="214">
        <f>SUM(C15:C18)</f>
        <v>0</v>
      </c>
      <c r="D19" s="214">
        <f>SUM(D15:D18)</f>
        <v>9741000</v>
      </c>
      <c r="E19" s="255">
        <f>SUM(E15:E18)</f>
        <v>14946012</v>
      </c>
    </row>
    <row r="20" spans="1:5" s="111" customFormat="1" ht="15.75">
      <c r="A20" s="252"/>
      <c r="B20" s="210"/>
      <c r="C20" s="215"/>
      <c r="D20" s="266"/>
      <c r="E20" s="256"/>
    </row>
    <row r="21" spans="1:5" s="111" customFormat="1" ht="15.75">
      <c r="A21" s="252"/>
      <c r="B21" s="210"/>
      <c r="C21" s="215"/>
      <c r="D21" s="266"/>
      <c r="E21" s="256"/>
    </row>
    <row r="22" spans="1:5" s="111" customFormat="1" ht="15.75">
      <c r="A22" s="252"/>
      <c r="B22" s="209"/>
      <c r="C22" s="215"/>
      <c r="D22" s="266"/>
      <c r="E22" s="256"/>
    </row>
    <row r="23" spans="1:5" s="111" customFormat="1" ht="15.75">
      <c r="A23" s="197" t="s">
        <v>185</v>
      </c>
      <c r="B23" s="209" t="s">
        <v>184</v>
      </c>
      <c r="C23" s="213">
        <v>0</v>
      </c>
      <c r="D23" s="266">
        <v>8849000</v>
      </c>
      <c r="E23" s="253">
        <v>1775000</v>
      </c>
    </row>
    <row r="24" spans="1:5" s="111" customFormat="1" ht="15.75">
      <c r="A24" s="197"/>
      <c r="B24" s="209"/>
      <c r="C24" s="215"/>
      <c r="D24" s="266"/>
      <c r="E24" s="256"/>
    </row>
    <row r="25" spans="1:5" s="111" customFormat="1" ht="16.5" thickBot="1">
      <c r="A25" s="257"/>
      <c r="B25" s="258" t="s">
        <v>184</v>
      </c>
      <c r="C25" s="259">
        <f>SUM(C23:C24)</f>
        <v>0</v>
      </c>
      <c r="D25" s="259">
        <f>SUM(D23:D24)</f>
        <v>8849000</v>
      </c>
      <c r="E25" s="260">
        <f>SUM(E23)</f>
        <v>1775000</v>
      </c>
    </row>
    <row r="26" spans="1:5" s="111" customFormat="1" ht="15.75">
      <c r="A26" s="76"/>
      <c r="B26" s="79"/>
      <c r="C26" s="112"/>
      <c r="D26" s="112"/>
      <c r="E26" s="112"/>
    </row>
    <row r="27" spans="2:5" s="111" customFormat="1" ht="45.75" customHeight="1">
      <c r="B27" s="113" t="s">
        <v>202</v>
      </c>
      <c r="C27" s="114">
        <f>SUM(C13+'7. táj adatok műk'!D14+'7. táj adatok műk'!D27)</f>
        <v>36022000</v>
      </c>
      <c r="D27" s="114">
        <f>SUM(D13+'7. táj adatok műk'!E14+'7. táj adatok műk'!E27)</f>
        <v>58097000</v>
      </c>
      <c r="E27" s="114">
        <f>SUM('7. táj adatok műk'!F14+'7. táj adatok műk'!F27+'8. táj adatok felh'!E13)</f>
        <v>58940400</v>
      </c>
    </row>
    <row r="28" spans="2:5" s="111" customFormat="1" ht="44.25" customHeight="1">
      <c r="B28" s="113" t="s">
        <v>203</v>
      </c>
      <c r="C28" s="114">
        <f>SUM(C19+C23+'7. táj adatok műk'!D22)</f>
        <v>28129000</v>
      </c>
      <c r="D28" s="114">
        <f>SUM(D19+D23+'7. táj adatok műk'!E22)</f>
        <v>49845000</v>
      </c>
      <c r="E28" s="114">
        <f>SUM('7. táj adatok műk'!F22+'8. táj adatok felh'!E19+'8. táj adatok felh'!E25)</f>
        <v>58940400</v>
      </c>
    </row>
    <row r="29" ht="15.75">
      <c r="E29" s="115"/>
    </row>
    <row r="30" ht="15.75">
      <c r="E30" s="115"/>
    </row>
    <row r="31" ht="15.75">
      <c r="E31" s="115"/>
    </row>
    <row r="32" ht="15.75">
      <c r="E32" s="115"/>
    </row>
  </sheetData>
  <sheetProtection/>
  <mergeCells count="5">
    <mergeCell ref="B6:E6"/>
    <mergeCell ref="B1:E1"/>
    <mergeCell ref="B4:E4"/>
    <mergeCell ref="B5:E5"/>
    <mergeCell ref="B2:E2"/>
  </mergeCells>
  <printOptions headings="1"/>
  <pageMargins left="0.75" right="0.75" top="1" bottom="1" header="0.5" footer="0.5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1"/>
  <sheetViews>
    <sheetView view="pageBreakPreview" zoomScale="60" zoomScalePageLayoutView="0" workbookViewId="0" topLeftCell="A1">
      <selection activeCell="L6" sqref="L6"/>
    </sheetView>
  </sheetViews>
  <sheetFormatPr defaultColWidth="9.140625" defaultRowHeight="12.75"/>
  <cols>
    <col min="1" max="1" width="50.8515625" style="0" customWidth="1"/>
    <col min="2" max="3" width="15.7109375" style="0" customWidth="1"/>
  </cols>
  <sheetData>
    <row r="1" spans="1:3" ht="15.75">
      <c r="A1" s="358" t="s">
        <v>331</v>
      </c>
      <c r="B1" s="358"/>
      <c r="C1" s="358"/>
    </row>
    <row r="2" spans="1:4" ht="30.75" customHeight="1">
      <c r="A2" s="358" t="s">
        <v>341</v>
      </c>
      <c r="B2" s="358"/>
      <c r="C2" s="358"/>
      <c r="D2" s="74"/>
    </row>
    <row r="3" spans="1:4" ht="30.75" customHeight="1">
      <c r="A3" s="131"/>
      <c r="B3" s="131"/>
      <c r="C3" s="131"/>
      <c r="D3" s="74"/>
    </row>
    <row r="4" spans="1:3" s="93" customFormat="1" ht="27" customHeight="1">
      <c r="A4" s="353" t="s">
        <v>205</v>
      </c>
      <c r="B4" s="353"/>
      <c r="C4" s="353"/>
    </row>
    <row r="5" spans="1:3" s="93" customFormat="1" ht="27" customHeight="1">
      <c r="A5" s="353" t="s">
        <v>278</v>
      </c>
      <c r="B5" s="353"/>
      <c r="C5" s="353"/>
    </row>
    <row r="6" spans="1:3" s="93" customFormat="1" ht="27" customHeight="1">
      <c r="A6" s="386" t="s">
        <v>243</v>
      </c>
      <c r="B6" s="386"/>
      <c r="C6" s="386"/>
    </row>
    <row r="7" spans="1:7" s="93" customFormat="1" ht="27" customHeight="1" thickBot="1">
      <c r="A7" s="80"/>
      <c r="B7" s="80"/>
      <c r="G7" s="187"/>
    </row>
    <row r="8" spans="1:6" s="93" customFormat="1" ht="15.75" customHeight="1">
      <c r="A8" s="388" t="s">
        <v>174</v>
      </c>
      <c r="B8" s="362" t="s">
        <v>255</v>
      </c>
      <c r="C8" s="369" t="s">
        <v>282</v>
      </c>
      <c r="F8" s="187"/>
    </row>
    <row r="9" spans="1:3" s="93" customFormat="1" ht="34.5" customHeight="1">
      <c r="A9" s="389"/>
      <c r="B9" s="363"/>
      <c r="C9" s="387"/>
    </row>
    <row r="10" spans="1:3" s="93" customFormat="1" ht="34.5" customHeight="1">
      <c r="A10" s="184" t="s">
        <v>222</v>
      </c>
      <c r="B10" s="297">
        <v>14000000</v>
      </c>
      <c r="C10" s="335">
        <v>14000000</v>
      </c>
    </row>
    <row r="11" spans="1:5" s="93" customFormat="1" ht="36.75" customHeight="1">
      <c r="A11" s="185" t="s">
        <v>277</v>
      </c>
      <c r="B11" s="298">
        <v>200000</v>
      </c>
      <c r="C11" s="336">
        <v>202311</v>
      </c>
      <c r="E11" s="187"/>
    </row>
    <row r="12" spans="1:3" s="93" customFormat="1" ht="36.75" customHeight="1">
      <c r="A12" s="261" t="s">
        <v>266</v>
      </c>
      <c r="B12" s="299">
        <v>500000</v>
      </c>
      <c r="C12" s="337">
        <v>428000</v>
      </c>
    </row>
    <row r="13" spans="1:6" s="93" customFormat="1" ht="36.75" customHeight="1">
      <c r="A13" s="301" t="s">
        <v>312</v>
      </c>
      <c r="B13" s="299">
        <v>0</v>
      </c>
      <c r="C13" s="338">
        <v>239701</v>
      </c>
      <c r="F13" s="187"/>
    </row>
    <row r="14" spans="1:3" s="93" customFormat="1" ht="36.75" customHeight="1">
      <c r="A14" s="302" t="s">
        <v>308</v>
      </c>
      <c r="B14" s="299">
        <v>0</v>
      </c>
      <c r="C14" s="339">
        <v>50000</v>
      </c>
    </row>
    <row r="15" spans="1:4" s="93" customFormat="1" ht="32.25" customHeight="1" thickBot="1">
      <c r="A15" s="186" t="s">
        <v>180</v>
      </c>
      <c r="B15" s="300">
        <f>SUM(B10:B14)</f>
        <v>14700000</v>
      </c>
      <c r="C15" s="340">
        <f>SUM(C10:C14)</f>
        <v>14920012</v>
      </c>
      <c r="D15" s="187"/>
    </row>
    <row r="17" ht="12.75">
      <c r="F17" s="313"/>
    </row>
    <row r="180" ht="15.75" customHeight="1">
      <c r="B180" s="94"/>
    </row>
    <row r="181" ht="15.75" customHeight="1">
      <c r="B181" s="94"/>
    </row>
  </sheetData>
  <sheetProtection/>
  <mergeCells count="8">
    <mergeCell ref="A1:C1"/>
    <mergeCell ref="A4:C4"/>
    <mergeCell ref="A5:C5"/>
    <mergeCell ref="A6:C6"/>
    <mergeCell ref="C8:C9"/>
    <mergeCell ref="A8:A9"/>
    <mergeCell ref="B8:B9"/>
    <mergeCell ref="A2:C2"/>
  </mergeCells>
  <printOptions headings="1"/>
  <pageMargins left="0.75" right="0.75" top="1" bottom="1" header="0.5" footer="0.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Eszter</cp:lastModifiedBy>
  <cp:lastPrinted>2017-04-21T11:45:13Z</cp:lastPrinted>
  <dcterms:created xsi:type="dcterms:W3CDTF">2011-11-25T07:46:57Z</dcterms:created>
  <dcterms:modified xsi:type="dcterms:W3CDTF">2017-04-21T11:45:20Z</dcterms:modified>
  <cp:category/>
  <cp:version/>
  <cp:contentType/>
  <cp:contentStatus/>
</cp:coreProperties>
</file>