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ALATONRENDES\2020-001-0030\"/>
    </mc:Choice>
  </mc:AlternateContent>
  <xr:revisionPtr revIDLastSave="0" documentId="13_ncr:1_{00E0E8D6-87A8-4892-B346-B885BE88742E}" xr6:coauthVersionLast="45" xr6:coauthVersionMax="45" xr10:uidLastSave="{00000000-0000-0000-0000-000000000000}"/>
  <bookViews>
    <workbookView xWindow="-108" yWindow="-108" windowWidth="23256" windowHeight="12576" xr2:uid="{D1B716B0-6B3C-4EF0-925B-E6BEA4872FF8}"/>
  </bookViews>
  <sheets>
    <sheet name="Bevételek " sheetId="1" r:id="rId1"/>
    <sheet name="Kiadások" sheetId="2" r:id="rId2"/>
    <sheet name="Felhalmozási kiadások részletez" sheetId="3" r:id="rId3"/>
    <sheet name="Összesítő" sheetId="4" r:id="rId4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7" i="2" l="1"/>
  <c r="H136" i="2" s="1"/>
  <c r="H15" i="1"/>
  <c r="H14" i="1"/>
  <c r="H13" i="1" s="1"/>
  <c r="H76" i="1"/>
  <c r="C27" i="4"/>
  <c r="C25" i="4" s="1"/>
  <c r="C11" i="4"/>
  <c r="H73" i="1"/>
  <c r="H101" i="2"/>
  <c r="H94" i="2"/>
  <c r="H95" i="2"/>
  <c r="H98" i="2"/>
  <c r="H97" i="2" s="1"/>
  <c r="H109" i="2"/>
  <c r="H107" i="2"/>
  <c r="H106" i="2" s="1"/>
  <c r="H89" i="2"/>
  <c r="H86" i="2"/>
  <c r="H85" i="2" s="1"/>
  <c r="H84" i="2" s="1"/>
  <c r="H79" i="2"/>
  <c r="H77" i="2"/>
  <c r="H68" i="2"/>
  <c r="H74" i="2"/>
  <c r="H71" i="2" s="1"/>
  <c r="H67" i="2" s="1"/>
  <c r="H64" i="2"/>
  <c r="H55" i="2"/>
  <c r="H57" i="2"/>
  <c r="H61" i="2"/>
  <c r="H43" i="2"/>
  <c r="H42" i="2" s="1"/>
  <c r="H41" i="2" s="1"/>
  <c r="H45" i="2"/>
  <c r="H30" i="2"/>
  <c r="H29" i="2" s="1"/>
  <c r="H14" i="2"/>
  <c r="H182" i="2"/>
  <c r="H181" i="2" s="1"/>
  <c r="H177" i="2"/>
  <c r="H176" i="2" s="1"/>
  <c r="H173" i="2"/>
  <c r="H171" i="2"/>
  <c r="H170" i="2"/>
  <c r="H169" i="2" s="1"/>
  <c r="H168" i="2" s="1"/>
  <c r="H165" i="2"/>
  <c r="H160" i="2"/>
  <c r="H156" i="2"/>
  <c r="H155" i="2" s="1"/>
  <c r="H154" i="2" s="1"/>
  <c r="H129" i="2"/>
  <c r="H122" i="2"/>
  <c r="H121" i="2" s="1"/>
  <c r="H54" i="2" l="1"/>
  <c r="H53" i="2" s="1"/>
  <c r="C20" i="4" s="1"/>
  <c r="H93" i="2"/>
  <c r="H92" i="2" s="1"/>
  <c r="C23" i="4"/>
  <c r="H120" i="2"/>
  <c r="C24" i="4"/>
  <c r="H105" i="2"/>
  <c r="H104" i="2" s="1"/>
  <c r="C21" i="4"/>
  <c r="H141" i="2"/>
  <c r="H135" i="2" s="1"/>
  <c r="H146" i="2"/>
  <c r="C11" i="3"/>
  <c r="H8" i="1"/>
  <c r="H7" i="1" s="1"/>
  <c r="H12" i="1"/>
  <c r="H35" i="1"/>
  <c r="H34" i="1" s="1"/>
  <c r="H72" i="1"/>
  <c r="H21" i="1"/>
  <c r="H25" i="1"/>
  <c r="H27" i="1"/>
  <c r="H29" i="1"/>
  <c r="H68" i="1"/>
  <c r="H75" i="1"/>
  <c r="H63" i="1"/>
  <c r="H62" i="1" s="1"/>
  <c r="H49" i="2"/>
  <c r="C31" i="4" s="1"/>
  <c r="C30" i="4" s="1"/>
  <c r="H58" i="1"/>
  <c r="H57" i="1" s="1"/>
  <c r="C17" i="4" s="1"/>
  <c r="C16" i="4" s="1"/>
  <c r="H43" i="1"/>
  <c r="H42" i="1" s="1"/>
  <c r="H41" i="1" s="1"/>
  <c r="H40" i="1" s="1"/>
  <c r="H12" i="2"/>
  <c r="H8" i="2"/>
  <c r="H48" i="2" l="1"/>
  <c r="H7" i="2"/>
  <c r="H52" i="2"/>
  <c r="H39" i="1"/>
  <c r="C7" i="4"/>
  <c r="C22" i="4"/>
  <c r="C19" i="4" s="1"/>
  <c r="C32" i="4" s="1"/>
  <c r="C33" i="4" s="1"/>
  <c r="H134" i="2"/>
  <c r="H24" i="1"/>
  <c r="H20" i="1" s="1"/>
  <c r="C9" i="4"/>
  <c r="H33" i="1"/>
  <c r="H186" i="2" l="1"/>
  <c r="C8" i="4"/>
  <c r="H19" i="1"/>
  <c r="H79" i="1" s="1"/>
  <c r="C6" i="4"/>
  <c r="C18" i="4" s="1"/>
</calcChain>
</file>

<file path=xl/sharedStrings.xml><?xml version="1.0" encoding="utf-8"?>
<sst xmlns="http://schemas.openxmlformats.org/spreadsheetml/2006/main" count="450" uniqueCount="255">
  <si>
    <t>BALATONRENDES KÖZSÉG ÖNKORMÁNYZATA</t>
  </si>
  <si>
    <t>kiemelt előirányzatonként</t>
  </si>
  <si>
    <t>Kiemelt előirányzatonként</t>
  </si>
  <si>
    <t>Eredeti előirányzat</t>
  </si>
  <si>
    <t xml:space="preserve">011130 Önkormányzatok és önkormányzati hivatalok jogalkotó és általános igazgatási tevékenysége </t>
  </si>
  <si>
    <t>B4</t>
  </si>
  <si>
    <t>Működési bevételek</t>
  </si>
  <si>
    <t>B408</t>
  </si>
  <si>
    <t>Kamatbevételek</t>
  </si>
  <si>
    <t>B411</t>
  </si>
  <si>
    <t>Egyéb működési bevételek</t>
  </si>
  <si>
    <t>018030 Támogatási célú finanszírozási műveletek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</si>
  <si>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</si>
  <si>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</si>
  <si>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</si>
  <si>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</si>
  <si>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</si>
  <si>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</si>
  <si>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</si>
  <si>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900020 Önkormányzatok funkcióira nem sorolható bevételek államháztartáson kívülről</t>
  </si>
  <si>
    <t>B3</t>
  </si>
  <si>
    <t>Közhatalmi bevételek</t>
  </si>
  <si>
    <t>B34</t>
  </si>
  <si>
    <t>Vagyoni típusú adók</t>
  </si>
  <si>
    <t>Építményadó</t>
  </si>
  <si>
    <t>Telekadó</t>
  </si>
  <si>
    <t>B35</t>
  </si>
  <si>
    <t>Termékek és szolgáltatások adói</t>
  </si>
  <si>
    <t>B351</t>
  </si>
  <si>
    <t>Értékesítés és forgalmi adók</t>
  </si>
  <si>
    <t>Iparűzési adó</t>
  </si>
  <si>
    <t>B354</t>
  </si>
  <si>
    <t>Gépjárműadók</t>
  </si>
  <si>
    <t>Helyi önkormányzatot megillető rész</t>
  </si>
  <si>
    <t>B355</t>
  </si>
  <si>
    <t>Egyéb áruhasználati és szolgáltatási adók</t>
  </si>
  <si>
    <t>Tartózkodás után fizetett idegenforgalmi adó</t>
  </si>
  <si>
    <t>Késedelmi pótlék</t>
  </si>
  <si>
    <t>013350 Az önkormányzati vagyonnal való gazdálkodással kapcsolatos feladatok</t>
  </si>
  <si>
    <t>B402</t>
  </si>
  <si>
    <t>Szolgáltatások ellenértéke</t>
  </si>
  <si>
    <t>Bérleti díj</t>
  </si>
  <si>
    <t>B403</t>
  </si>
  <si>
    <t>Közvetített szolgáltatások ellenértéke</t>
  </si>
  <si>
    <t>018010 Önkormányzatok elszámolásai a központi költségvetéssel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</si>
  <si>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</si>
  <si>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</si>
  <si>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</si>
  <si>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</si>
  <si>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</si>
  <si>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</si>
  <si>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>Település-üzemeltetéshez kapcsolódó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</si>
  <si>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</si>
  <si>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</si>
  <si>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</si>
  <si>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</si>
  <si>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Egyéb önkormányzati feladatok támogatása</t>
  </si>
  <si>
    <t>Lakott külterülettel kapcsolatos támogatások</t>
  </si>
  <si>
    <t>Üdülőhelyi feladatok támogatása</t>
  </si>
  <si>
    <t xml:space="preserve">B114 </t>
  </si>
  <si>
    <t>Települési önkormányzatok kulturális feladatainak támogatása</t>
  </si>
  <si>
    <t>Könyvtári, közművelődési feladatok támogatása</t>
  </si>
  <si>
    <t>B115</t>
  </si>
  <si>
    <t>Működési célú költségvetési támogatások és kiegészítő támogatások</t>
  </si>
  <si>
    <t>Kompenzáció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</si>
  <si>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</si>
  <si>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</si>
  <si>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</si>
  <si>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B814</t>
  </si>
  <si>
    <t>Államháztartáson belüli megelőlegezések</t>
  </si>
  <si>
    <t>Közfoglalkoztatotti bértámogatás előlege</t>
  </si>
  <si>
    <t>052020 Szennyvíz gyűjtése, tisztítása, elhelyezése</t>
  </si>
  <si>
    <t>B404</t>
  </si>
  <si>
    <t>Tulajdonosi bevételek</t>
  </si>
  <si>
    <t>Koncesszióból származó bevétel</t>
  </si>
  <si>
    <t>041233 Hosszabb időtartamú közfoglalkoztatás</t>
  </si>
  <si>
    <t>066020 Város és községgazdálkodási egyéb szolgáltatások</t>
  </si>
  <si>
    <t>BEVÉTELEK ÖSSZESEN</t>
  </si>
  <si>
    <t>adatok Ft-ban</t>
  </si>
  <si>
    <t>K1</t>
  </si>
  <si>
    <t>Személyi juttatások</t>
  </si>
  <si>
    <t>K12</t>
  </si>
  <si>
    <t>Külső személyi juttatások</t>
  </si>
  <si>
    <t>K121</t>
  </si>
  <si>
    <t>Választott tisztségviselők juttatásai</t>
  </si>
  <si>
    <t>Önkormányzati  képviselők, polgármester juttatása</t>
  </si>
  <si>
    <t>K2</t>
  </si>
  <si>
    <t>Munkaadókat terhelő járulékok és szociális hozzájárulási adó</t>
  </si>
  <si>
    <t>Szociális hozzájárulási adó</t>
  </si>
  <si>
    <t>K3</t>
  </si>
  <si>
    <t>Dologi kiadások</t>
  </si>
  <si>
    <t>K31</t>
  </si>
  <si>
    <t>Készletbeszerzés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</si>
  <si>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</si>
  <si>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</si>
  <si>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</si>
  <si>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</si>
  <si>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</si>
  <si>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</si>
  <si>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Honlap karbantartás, informatikai szolgáltatások igénybevétele</t>
  </si>
  <si>
    <t>K322</t>
  </si>
  <si>
    <t>Egyéb kommunikációs szolgáltatások</t>
  </si>
  <si>
    <t>Telefondíj</t>
  </si>
  <si>
    <t>K33</t>
  </si>
  <si>
    <t>Szolgáltatási kiadások</t>
  </si>
  <si>
    <t>K337</t>
  </si>
  <si>
    <t>Egyéb szolgáltatások</t>
  </si>
  <si>
    <t>Egyéb üzemeltetési, fenntartási szolg.</t>
  </si>
  <si>
    <t>K35</t>
  </si>
  <si>
    <t>Különféle befizetések és egyéb dologi kiadások</t>
  </si>
  <si>
    <t>K351</t>
  </si>
  <si>
    <t>Működési célú előzetesen felszámított áfa</t>
  </si>
  <si>
    <t>K353</t>
  </si>
  <si>
    <t>Államháztartáson belüli kamatkiadások</t>
  </si>
  <si>
    <t>K355</t>
  </si>
  <si>
    <t>Egyéb dologi kiadások (kerekítési különbözet)</t>
  </si>
  <si>
    <t>K5</t>
  </si>
  <si>
    <t>Egyéb működési célú kiadások</t>
  </si>
  <si>
    <t>K506</t>
  </si>
  <si>
    <t>Egyéb működési célú támogatások államháztartáson belülre</t>
  </si>
  <si>
    <t>Támogatásértékű működési kiadás Kistérségnek</t>
  </si>
  <si>
    <t>Támogatásértékű működési kiadás Szociális szolgálatnak</t>
  </si>
  <si>
    <t>Támogatásértékű működési kiadás Révfülöp és Térsége Napközi Otthonos Óvoda részére</t>
  </si>
  <si>
    <t>K512</t>
  </si>
  <si>
    <t>Egyéb működési célú támogatások államháztartáson kívülre</t>
  </si>
  <si>
    <t>Civil szervezetek támogatása (NABE)</t>
  </si>
  <si>
    <t>K513</t>
  </si>
  <si>
    <t>Tartalékok</t>
  </si>
  <si>
    <t>K335</t>
  </si>
  <si>
    <t>Közvetített szolgáltatások</t>
  </si>
  <si>
    <t>K9</t>
  </si>
  <si>
    <t>Finanszírozási kiadások</t>
  </si>
  <si>
    <t>K914</t>
  </si>
  <si>
    <t>Államháztartáson belüli megelőlegezések visszafizetése</t>
  </si>
  <si>
    <t>K11</t>
  </si>
  <si>
    <t>Foglalkoztatottak személyi juttatása</t>
  </si>
  <si>
    <t>K1101</t>
  </si>
  <si>
    <t>Törvény szerinti illetmények, munkabérek</t>
  </si>
  <si>
    <t>Foglalkoztatottak bére</t>
  </si>
  <si>
    <t>K1107</t>
  </si>
  <si>
    <t>Béren kívüli juttatások</t>
  </si>
  <si>
    <t xml:space="preserve">   Pénzbeli juttatás</t>
  </si>
  <si>
    <t>K1113</t>
  </si>
  <si>
    <t>Foglalkoztatottak egyéb személyi juttatásai</t>
  </si>
  <si>
    <t>K1109</t>
  </si>
  <si>
    <t>Közlekedési költségtérítés</t>
  </si>
  <si>
    <t>K122</t>
  </si>
  <si>
    <t>Munkavégzésre irányuló egyéb jogviszonyban nem saját foglalkoztatottnak fizetett juttatások</t>
  </si>
  <si>
    <t>Megbízási díj</t>
  </si>
  <si>
    <t>K21</t>
  </si>
  <si>
    <t>K27</t>
  </si>
  <si>
    <t>Személyi jövedelemadó</t>
  </si>
  <si>
    <t>Egyéb anyagbeszerzés</t>
  </si>
  <si>
    <t>K331</t>
  </si>
  <si>
    <t>Közüzemi díjak</t>
  </si>
  <si>
    <t>K334</t>
  </si>
  <si>
    <t>Karbantartási, kisjavítási szolgáltatások</t>
  </si>
  <si>
    <t>Biztosítási díjak</t>
  </si>
  <si>
    <t>K7</t>
  </si>
  <si>
    <t>Felújítások</t>
  </si>
  <si>
    <t>K71</t>
  </si>
  <si>
    <t>Ingatlanok felújítása</t>
  </si>
  <si>
    <t>Orvosi rendelő vizesblokkjának felújítása</t>
  </si>
  <si>
    <t>K74</t>
  </si>
  <si>
    <t xml:space="preserve">Felújítási célú előzetesen felszámított áfa </t>
  </si>
  <si>
    <t>051030 Nem veszélyes hulladék begyűjtése, átrakása, szállítása</t>
  </si>
  <si>
    <t>013320 Köztemető-fenntartás és működtetés</t>
  </si>
  <si>
    <t>Villamosenergia</t>
  </si>
  <si>
    <t>Víz- és csatornadíjak</t>
  </si>
  <si>
    <t>064010 Közvilágítás</t>
  </si>
  <si>
    <t>106020 Lakásfenntartással, lakhatással összefüggő ellátások</t>
  </si>
  <si>
    <t>Egyéb anyagbeszerzés (szociális tűzifa)</t>
  </si>
  <si>
    <t>107060 Egyéb szociális pénzbeli és természetbeni ellátások, támogatások</t>
  </si>
  <si>
    <t>K4</t>
  </si>
  <si>
    <t>Ellátottak pénzbeli támogatásai</t>
  </si>
  <si>
    <t>K48</t>
  </si>
  <si>
    <t>Egyéb nem intézményi ellátások</t>
  </si>
  <si>
    <t>Rendkívüli segély</t>
  </si>
  <si>
    <t>Temetési segély</t>
  </si>
  <si>
    <t>Szülési támogatás</t>
  </si>
  <si>
    <t>Beiskolázási támogatás</t>
  </si>
  <si>
    <t>Lakhatási kiadásokra tekintettel</t>
  </si>
  <si>
    <t>104051 Gyermekvédelmi pénzbeli és természetbeni ellátások</t>
  </si>
  <si>
    <t>K42</t>
  </si>
  <si>
    <t>Családi támogatások</t>
  </si>
  <si>
    <t>K429</t>
  </si>
  <si>
    <t>Természetben nyújtott gyermekvédelmi támogatás</t>
  </si>
  <si>
    <t>082092 Közművelődés - hagyományos közösségi kulturális értékek gondozása</t>
  </si>
  <si>
    <t>Informatikai szolgáltatás igénybevétele</t>
  </si>
  <si>
    <t>K333</t>
  </si>
  <si>
    <t>Bérleti és lízingdíjak</t>
  </si>
  <si>
    <t>082042 Könyvtári állomány gyarapítása, nyilvántartása</t>
  </si>
  <si>
    <t>K311</t>
  </si>
  <si>
    <t>Szakmai anyagok beszerzése</t>
  </si>
  <si>
    <t>Internet díja</t>
  </si>
  <si>
    <t>031060 Bűnmegelőzés</t>
  </si>
  <si>
    <t>Működési célú pénzeszköz átadás nonprofit-szervezeteknek</t>
  </si>
  <si>
    <t>032020 Tűz- és katasztrófavédelmi tevékenységek</t>
  </si>
  <si>
    <t>KIADÁSOK ÖSSZESEN</t>
  </si>
  <si>
    <t xml:space="preserve"> felújítások, beruházások kiemelt előirányzatonként</t>
  </si>
  <si>
    <t>Megnevezés</t>
  </si>
  <si>
    <t>Orvosi rendelő vizesblokk felújítása</t>
  </si>
  <si>
    <t>Felhalmozási kiadások összesen:</t>
  </si>
  <si>
    <t>Működési bevételek összesen:</t>
  </si>
  <si>
    <t>B6</t>
  </si>
  <si>
    <t>Működési célú átvett pénzeszközök</t>
  </si>
  <si>
    <t>Felhalmozási bevételek összesen:</t>
  </si>
  <si>
    <t>B2</t>
  </si>
  <si>
    <t>Felhalmozási célú támogatások államháztartáson belülről</t>
  </si>
  <si>
    <t>B5</t>
  </si>
  <si>
    <t>Felhalmozási bevételek</t>
  </si>
  <si>
    <t>B7</t>
  </si>
  <si>
    <t>Felhalmozási célű átvett pénzeszközök</t>
  </si>
  <si>
    <t>BEVÉTELEK összesen:</t>
  </si>
  <si>
    <t>Működési kiadások összesen:</t>
  </si>
  <si>
    <t>Személyi juttatás</t>
  </si>
  <si>
    <t>Munkaadót terhelő járulékok és szociális hozzájárulási adó</t>
  </si>
  <si>
    <t>Ellátottak pénzbeli juttatásai</t>
  </si>
  <si>
    <t>K6</t>
  </si>
  <si>
    <t>Beruházások</t>
  </si>
  <si>
    <t>K8</t>
  </si>
  <si>
    <t>Egyéb felhalmozási célú kiadások</t>
  </si>
  <si>
    <t>KIADÁSOK összesen:</t>
  </si>
  <si>
    <t xml:space="preserve">2020. évi költségvetés összevont mérlege </t>
  </si>
  <si>
    <t>Eredeti előirányzat 2019. évi</t>
  </si>
  <si>
    <t>Eredeti előirányzat 2020. évi</t>
  </si>
  <si>
    <t xml:space="preserve">2020. évi költségvetés felhalmozási célú kiadási </t>
  </si>
  <si>
    <t xml:space="preserve">Eredeti előirányzat 2019.  évi </t>
  </si>
  <si>
    <t xml:space="preserve">Eredeti előirányzat 2020.  évi </t>
  </si>
  <si>
    <t>Közművelődés - hagyományos közösségi kulturális értékek gondozása.</t>
  </si>
  <si>
    <t>082092</t>
  </si>
  <si>
    <t>Felújítás ÁFA</t>
  </si>
  <si>
    <t>K342</t>
  </si>
  <si>
    <t>Reklám propaganda kiadások</t>
  </si>
  <si>
    <t>Rendezvények kiadásai</t>
  </si>
  <si>
    <t>Disznóvágás</t>
  </si>
  <si>
    <t>Falunap</t>
  </si>
  <si>
    <t>Szüret</t>
  </si>
  <si>
    <t>Adventi, Karácsonyi rendezvények</t>
  </si>
  <si>
    <t xml:space="preserve">Egyéb rendezvények, ünnepségek </t>
  </si>
  <si>
    <t>K34</t>
  </si>
  <si>
    <t>K123</t>
  </si>
  <si>
    <t>cafetéria</t>
  </si>
  <si>
    <t>Egyéb célelszámolási számlák egyenlege</t>
  </si>
  <si>
    <t>Előző év költségvetési maradványának igénybevétele/állami tám előleg</t>
  </si>
  <si>
    <t>Előző év költségvetési maradványának igénybevétele/felhalmozási célra</t>
  </si>
  <si>
    <t>2020. évi költségvetés bevételei</t>
  </si>
  <si>
    <t>2020. évi költségvetés kiadásai</t>
  </si>
  <si>
    <t>Létszám (fő)</t>
  </si>
  <si>
    <t>Támogatásértékű működési kiadás önkormányzatoknak (Badacsonytomaji Közös Önkormányzati Hivatal)</t>
  </si>
  <si>
    <t>Kultrurház felújítás MFP program</t>
  </si>
  <si>
    <t>Orvosi rendelő felújítás MFP program</t>
  </si>
  <si>
    <t>EGYENLEG:</t>
  </si>
  <si>
    <t>Társulási feladatokhoz</t>
  </si>
  <si>
    <t>Támogatásértékű működési kiadás önkormányzatoknak (Belső ellenőrzés)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</si>
</sst>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2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3C4043"/>
      <name val="Times New Roman"/>
      <family val="1"/>
      <charset val="238"/>
    </font>
    <font>
      <b/>
      <sz val="1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19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Alignment="0" applyProtection="0"/>
    <xf numFmtId="0" fontId="12" fillId="4" borderId="0" applyNumberFormat="0" applyBorder="0" applyAlignment="0" applyProtection="0"/>
    <xf numFmtId="0" fontId="13" fillId="18" borderId="8" applyNumberFormat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3" borderId="0" applyNumberFormat="0" applyBorder="0" applyAlignment="0" applyProtection="0"/>
    <xf numFmtId="0" fontId="16" fillId="19" borderId="0" applyNumberFormat="0" applyBorder="0" applyAlignment="0" applyProtection="0"/>
    <xf numFmtId="0" fontId="17" fillId="18" borderId="1" applyNumberFormat="0" applyAlignment="0" applyProtection="0"/>
  </cellStyleXfs>
  <cellXfs count="167">
    <xf numFmtId="0" fontId="0" fillId="0" borderId="0" xfId="0"/>
    <xf numFmtId="0" fontId="23" fillId="0" borderId="0" xfId="1" applyFont="1" applyFill="1" applyAlignment="1">
      <alignment horizontal="left"/>
    </xf>
    <xf numFmtId="0" fontId="23" fillId="0" borderId="0" xfId="1" applyFont="1" applyFill="1"/>
    <xf numFmtId="0" fontId="20" fillId="0" borderId="0" xfId="1" applyFont="1" applyFill="1" applyBorder="1" applyAlignment="1"/>
    <xf numFmtId="0" fontId="24" fillId="0" borderId="0" xfId="1" applyFont="1" applyFill="1" applyBorder="1" applyAlignment="1">
      <alignment horizontal="left"/>
    </xf>
    <xf numFmtId="0" fontId="25" fillId="0" borderId="0" xfId="1" applyFont="1" applyFill="1" applyBorder="1"/>
    <xf numFmtId="0" fontId="25" fillId="0" borderId="12" xfId="1" applyFont="1" applyFill="1" applyBorder="1"/>
    <xf numFmtId="0" fontId="21" fillId="0" borderId="12" xfId="1" applyFont="1" applyFill="1" applyBorder="1"/>
    <xf numFmtId="3" fontId="19" fillId="0" borderId="0" xfId="1" applyNumberFormat="1" applyFont="1" applyFill="1" applyBorder="1" applyAlignment="1">
      <alignment horizontal="left"/>
    </xf>
    <xf numFmtId="3" fontId="21" fillId="20" borderId="19" xfId="1" applyNumberFormat="1" applyFont="1" applyFill="1" applyBorder="1" applyAlignment="1">
      <alignment horizontal="left"/>
    </xf>
    <xf numFmtId="3" fontId="21" fillId="20" borderId="0" xfId="1" applyNumberFormat="1" applyFont="1" applyFill="1" applyBorder="1" applyAlignment="1">
      <alignment horizontal="left"/>
    </xf>
    <xf numFmtId="3" fontId="21" fillId="20" borderId="15" xfId="1" applyNumberFormat="1" applyFont="1" applyFill="1" applyBorder="1" applyAlignment="1">
      <alignment horizontal="left"/>
    </xf>
    <xf numFmtId="0" fontId="20" fillId="0" borderId="0" xfId="1" applyFont="1" applyFill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>
      <alignment wrapText="1"/>
    </xf>
    <xf numFmtId="0" fontId="23" fillId="0" borderId="0" xfId="1" applyFont="1" applyFill="1" applyBorder="1" applyAlignment="1">
      <alignment horizontal="left"/>
    </xf>
    <xf numFmtId="0" fontId="21" fillId="0" borderId="0" xfId="1" applyFont="1" applyFill="1" applyBorder="1" applyAlignment="1">
      <alignment wrapText="1"/>
    </xf>
    <xf numFmtId="0" fontId="20" fillId="0" borderId="0" xfId="1" applyFont="1" applyFill="1" applyBorder="1"/>
    <xf numFmtId="0" fontId="23" fillId="0" borderId="0" xfId="1" applyFont="1" applyFill="1" applyBorder="1" applyAlignment="1">
      <alignment wrapText="1"/>
    </xf>
    <xf numFmtId="0" fontId="25" fillId="0" borderId="0" xfId="1" applyFont="1" applyFill="1" applyBorder="1" applyAlignment="1">
      <alignment horizontal="left"/>
    </xf>
    <xf numFmtId="0" fontId="25" fillId="0" borderId="12" xfId="1" applyFont="1" applyFill="1" applyBorder="1" applyAlignment="1">
      <alignment horizontal="left"/>
    </xf>
    <xf numFmtId="0" fontId="21" fillId="0" borderId="0" xfId="1" applyFont="1" applyFill="1" applyBorder="1" applyAlignment="1">
      <alignment horizontal="left"/>
    </xf>
    <xf numFmtId="0" fontId="21" fillId="0" borderId="12" xfId="1" applyFont="1" applyFill="1" applyBorder="1" applyAlignment="1">
      <alignment horizontal="left"/>
    </xf>
    <xf numFmtId="49" fontId="23" fillId="20" borderId="0" xfId="1" applyNumberFormat="1" applyFont="1" applyFill="1" applyBorder="1" applyAlignment="1">
      <alignment horizontal="left"/>
    </xf>
    <xf numFmtId="0" fontId="19" fillId="20" borderId="0" xfId="1" applyFont="1" applyFill="1" applyBorder="1" applyAlignment="1">
      <alignment horizontal="left"/>
    </xf>
    <xf numFmtId="0" fontId="19" fillId="20" borderId="12" xfId="1" applyFont="1" applyFill="1" applyBorder="1" applyAlignment="1">
      <alignment horizontal="left"/>
    </xf>
    <xf numFmtId="0" fontId="21" fillId="20" borderId="0" xfId="1" applyFont="1" applyFill="1" applyBorder="1" applyAlignment="1">
      <alignment horizontal="left"/>
    </xf>
    <xf numFmtId="0" fontId="21" fillId="20" borderId="12" xfId="1" applyFont="1" applyFill="1" applyBorder="1" applyAlignment="1">
      <alignment horizontal="left"/>
    </xf>
    <xf numFmtId="0" fontId="25" fillId="20" borderId="0" xfId="1" applyFont="1" applyFill="1" applyBorder="1" applyAlignment="1">
      <alignment horizontal="left"/>
    </xf>
    <xf numFmtId="0" fontId="19" fillId="0" borderId="0" xfId="1" applyFont="1" applyBorder="1" applyAlignment="1">
      <alignment horizontal="center"/>
    </xf>
    <xf numFmtId="0" fontId="19" fillId="0" borderId="0" xfId="1" applyFont="1" applyFill="1" applyBorder="1"/>
    <xf numFmtId="0" fontId="21" fillId="0" borderId="0" xfId="1" applyFont="1" applyFill="1" applyBorder="1"/>
    <xf numFmtId="0" fontId="19" fillId="0" borderId="0" xfId="1" applyFont="1" applyBorder="1" applyAlignment="1">
      <alignment vertical="center"/>
    </xf>
    <xf numFmtId="0" fontId="22" fillId="0" borderId="0" xfId="1" applyFont="1"/>
    <xf numFmtId="0" fontId="23" fillId="0" borderId="10" xfId="1" applyFont="1" applyBorder="1"/>
    <xf numFmtId="0" fontId="20" fillId="0" borderId="0" xfId="1" applyFont="1" applyBorder="1"/>
    <xf numFmtId="3" fontId="19" fillId="0" borderId="0" xfId="1" applyNumberFormat="1" applyFont="1" applyFill="1" applyBorder="1"/>
    <xf numFmtId="0" fontId="20" fillId="0" borderId="0" xfId="1" applyFont="1" applyBorder="1" applyAlignment="1">
      <alignment horizontal="left"/>
    </xf>
    <xf numFmtId="0" fontId="20" fillId="0" borderId="0" xfId="1" applyFont="1" applyBorder="1" applyAlignment="1">
      <alignment horizontal="justify"/>
    </xf>
    <xf numFmtId="0" fontId="19" fillId="0" borderId="0" xfId="1" applyFont="1" applyFill="1" applyBorder="1" applyAlignment="1">
      <alignment horizontal="left"/>
    </xf>
    <xf numFmtId="0" fontId="19" fillId="0" borderId="12" xfId="1" applyFont="1" applyFill="1" applyBorder="1"/>
    <xf numFmtId="0" fontId="20" fillId="20" borderId="0" xfId="1" applyFont="1" applyFill="1" applyBorder="1" applyAlignment="1">
      <alignment horizontal="left"/>
    </xf>
    <xf numFmtId="0" fontId="19" fillId="20" borderId="0" xfId="1" applyFont="1" applyFill="1" applyBorder="1"/>
    <xf numFmtId="0" fontId="19" fillId="20" borderId="12" xfId="1" applyFont="1" applyFill="1" applyBorder="1"/>
    <xf numFmtId="0" fontId="21" fillId="20" borderId="0" xfId="1" applyFont="1" applyFill="1" applyBorder="1"/>
    <xf numFmtId="0" fontId="23" fillId="20" borderId="0" xfId="1" applyFont="1" applyFill="1" applyBorder="1"/>
    <xf numFmtId="0" fontId="23" fillId="20" borderId="0" xfId="1" applyFont="1" applyFill="1" applyBorder="1" applyAlignment="1">
      <alignment horizontal="justify"/>
    </xf>
    <xf numFmtId="0" fontId="20" fillId="20" borderId="0" xfId="1" applyFont="1" applyFill="1" applyBorder="1"/>
    <xf numFmtId="0" fontId="21" fillId="20" borderId="12" xfId="1" applyFont="1" applyFill="1" applyBorder="1"/>
    <xf numFmtId="3" fontId="19" fillId="0" borderId="0" xfId="1" applyNumberFormat="1" applyFont="1" applyFill="1" applyBorder="1" applyAlignment="1">
      <alignment horizontal="right"/>
    </xf>
    <xf numFmtId="3" fontId="21" fillId="0" borderId="0" xfId="1" applyNumberFormat="1" applyFont="1" applyFill="1" applyBorder="1" applyAlignment="1">
      <alignment horizontal="center"/>
    </xf>
    <xf numFmtId="3" fontId="19" fillId="20" borderId="0" xfId="1" applyNumberFormat="1" applyFont="1" applyFill="1" applyBorder="1"/>
    <xf numFmtId="0" fontId="23" fillId="0" borderId="17" xfId="1" applyFont="1" applyFill="1" applyBorder="1" applyAlignment="1">
      <alignment horizontal="center" vertical="center" wrapText="1"/>
    </xf>
    <xf numFmtId="3" fontId="20" fillId="0" borderId="17" xfId="1" applyNumberFormat="1" applyFont="1" applyFill="1" applyBorder="1" applyAlignment="1">
      <alignment horizontal="right" vertical="center" wrapText="1"/>
    </xf>
    <xf numFmtId="0" fontId="23" fillId="0" borderId="0" xfId="1" applyFont="1" applyFill="1" applyBorder="1" applyAlignment="1">
      <alignment horizontal="center"/>
    </xf>
    <xf numFmtId="0" fontId="21" fillId="0" borderId="0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/>
    </xf>
    <xf numFmtId="0" fontId="21" fillId="0" borderId="0" xfId="1" applyFont="1" applyBorder="1" applyAlignment="1">
      <alignment horizontal="center"/>
    </xf>
    <xf numFmtId="0" fontId="23" fillId="20" borderId="16" xfId="1" applyFont="1" applyFill="1" applyBorder="1" applyAlignment="1">
      <alignment horizontal="left"/>
    </xf>
    <xf numFmtId="0" fontId="23" fillId="0" borderId="0" xfId="1" applyFont="1" applyFill="1" applyBorder="1" applyAlignment="1"/>
    <xf numFmtId="0" fontId="27" fillId="0" borderId="0" xfId="0" applyFont="1"/>
    <xf numFmtId="0" fontId="28" fillId="0" borderId="0" xfId="1" applyFont="1"/>
    <xf numFmtId="0" fontId="31" fillId="0" borderId="0" xfId="0" applyFont="1"/>
    <xf numFmtId="0" fontId="19" fillId="0" borderId="0" xfId="1" applyFont="1"/>
    <xf numFmtId="0" fontId="21" fillId="0" borderId="20" xfId="1" applyFont="1" applyFill="1" applyBorder="1" applyAlignment="1">
      <alignment horizontal="center" vertical="center" wrapText="1"/>
    </xf>
    <xf numFmtId="0" fontId="21" fillId="20" borderId="19" xfId="1" applyFont="1" applyFill="1" applyBorder="1"/>
    <xf numFmtId="0" fontId="21" fillId="0" borderId="19" xfId="1" applyFont="1" applyFill="1" applyBorder="1"/>
    <xf numFmtId="0" fontId="19" fillId="0" borderId="19" xfId="1" applyFont="1" applyFill="1" applyBorder="1"/>
    <xf numFmtId="0" fontId="25" fillId="0" borderId="19" xfId="1" applyFont="1" applyFill="1" applyBorder="1"/>
    <xf numFmtId="0" fontId="24" fillId="0" borderId="19" xfId="1" applyFont="1" applyFill="1" applyBorder="1"/>
    <xf numFmtId="49" fontId="21" fillId="20" borderId="19" xfId="1" applyNumberFormat="1" applyFont="1" applyFill="1" applyBorder="1"/>
    <xf numFmtId="0" fontId="21" fillId="0" borderId="18" xfId="1" applyFont="1" applyFill="1" applyBorder="1"/>
    <xf numFmtId="0" fontId="21" fillId="0" borderId="11" xfId="1" applyFont="1" applyFill="1" applyBorder="1" applyAlignment="1">
      <alignment horizontal="left"/>
    </xf>
    <xf numFmtId="0" fontId="19" fillId="0" borderId="11" xfId="1" applyFont="1" applyFill="1" applyBorder="1" applyAlignment="1">
      <alignment horizontal="left"/>
    </xf>
    <xf numFmtId="3" fontId="21" fillId="0" borderId="18" xfId="1" applyNumberFormat="1" applyFont="1" applyFill="1" applyBorder="1" applyAlignment="1">
      <alignment horizontal="right"/>
    </xf>
    <xf numFmtId="0" fontId="23" fillId="0" borderId="20" xfId="1" applyFont="1" applyFill="1" applyBorder="1" applyAlignment="1">
      <alignment horizontal="center" vertical="center"/>
    </xf>
    <xf numFmtId="0" fontId="23" fillId="0" borderId="15" xfId="1" applyFont="1" applyFill="1" applyBorder="1" applyAlignment="1">
      <alignment horizontal="center" vertical="center"/>
    </xf>
    <xf numFmtId="0" fontId="23" fillId="0" borderId="20" xfId="1" applyFont="1" applyFill="1" applyBorder="1" applyAlignment="1">
      <alignment horizontal="left" vertical="center"/>
    </xf>
    <xf numFmtId="0" fontId="23" fillId="0" borderId="15" xfId="1" applyFont="1" applyFill="1" applyBorder="1" applyAlignment="1">
      <alignment horizontal="left" vertical="center"/>
    </xf>
    <xf numFmtId="0" fontId="23" fillId="0" borderId="13" xfId="1" applyFont="1" applyFill="1" applyBorder="1" applyAlignment="1">
      <alignment horizontal="left" vertical="center"/>
    </xf>
    <xf numFmtId="0" fontId="23" fillId="0" borderId="18" xfId="1" applyFont="1" applyFill="1" applyBorder="1" applyAlignment="1">
      <alignment horizontal="left" vertical="center"/>
    </xf>
    <xf numFmtId="0" fontId="23" fillId="0" borderId="11" xfId="1" applyFont="1" applyFill="1" applyBorder="1" applyAlignment="1">
      <alignment horizontal="left" vertical="center"/>
    </xf>
    <xf numFmtId="0" fontId="21" fillId="0" borderId="14" xfId="1" applyFont="1" applyFill="1" applyBorder="1" applyAlignment="1">
      <alignment horizontal="center" vertical="center" wrapText="1"/>
    </xf>
    <xf numFmtId="0" fontId="21" fillId="0" borderId="21" xfId="1" applyFont="1" applyFill="1" applyBorder="1" applyAlignment="1">
      <alignment horizontal="center" vertical="center" wrapText="1"/>
    </xf>
    <xf numFmtId="3" fontId="30" fillId="20" borderId="21" xfId="0" applyNumberFormat="1" applyFont="1" applyFill="1" applyBorder="1" applyAlignment="1">
      <alignment horizontal="left"/>
    </xf>
    <xf numFmtId="3" fontId="30" fillId="0" borderId="21" xfId="0" applyNumberFormat="1" applyFont="1" applyBorder="1" applyAlignment="1">
      <alignment horizontal="center"/>
    </xf>
    <xf numFmtId="3" fontId="31" fillId="0" borderId="21" xfId="0" applyNumberFormat="1" applyFont="1" applyBorder="1"/>
    <xf numFmtId="3" fontId="30" fillId="0" borderId="22" xfId="0" applyNumberFormat="1" applyFont="1" applyBorder="1"/>
    <xf numFmtId="0" fontId="23" fillId="0" borderId="12" xfId="1" applyFont="1" applyFill="1" applyBorder="1" applyAlignment="1">
      <alignment horizontal="left" vertical="center"/>
    </xf>
    <xf numFmtId="0" fontId="21" fillId="0" borderId="19" xfId="1" applyFont="1" applyFill="1" applyBorder="1" applyAlignment="1">
      <alignment horizontal="center" vertical="center" wrapText="1"/>
    </xf>
    <xf numFmtId="0" fontId="19" fillId="20" borderId="13" xfId="1" applyFont="1" applyFill="1" applyBorder="1"/>
    <xf numFmtId="3" fontId="30" fillId="20" borderId="14" xfId="0" applyNumberFormat="1" applyFont="1" applyFill="1" applyBorder="1" applyAlignment="1">
      <alignment horizontal="left"/>
    </xf>
    <xf numFmtId="3" fontId="19" fillId="0" borderId="21" xfId="0" applyNumberFormat="1" applyFont="1" applyBorder="1"/>
    <xf numFmtId="0" fontId="19" fillId="0" borderId="0" xfId="0" applyFont="1"/>
    <xf numFmtId="0" fontId="32" fillId="20" borderId="0" xfId="0" applyFont="1" applyFill="1" applyBorder="1"/>
    <xf numFmtId="3" fontId="31" fillId="20" borderId="21" xfId="0" applyNumberFormat="1" applyFont="1" applyFill="1" applyBorder="1"/>
    <xf numFmtId="0" fontId="19" fillId="0" borderId="0" xfId="1" applyFont="1" applyFill="1" applyBorder="1" applyAlignment="1">
      <alignment horizontal="center"/>
    </xf>
    <xf numFmtId="0" fontId="19" fillId="0" borderId="11" xfId="1" applyFont="1" applyBorder="1" applyAlignment="1">
      <alignment horizontal="center"/>
    </xf>
    <xf numFmtId="0" fontId="23" fillId="0" borderId="0" xfId="1" applyFont="1" applyFill="1" applyBorder="1" applyAlignment="1">
      <alignment horizontal="center" vertical="center"/>
    </xf>
    <xf numFmtId="0" fontId="27" fillId="0" borderId="0" xfId="0" applyFont="1" applyBorder="1"/>
    <xf numFmtId="3" fontId="27" fillId="0" borderId="0" xfId="0" applyNumberFormat="1" applyFont="1" applyBorder="1"/>
    <xf numFmtId="0" fontId="20" fillId="0" borderId="0" xfId="1" applyFont="1" applyFill="1" applyBorder="1" applyAlignment="1">
      <alignment horizontal="right"/>
    </xf>
    <xf numFmtId="49" fontId="23" fillId="20" borderId="0" xfId="1" applyNumberFormat="1" applyFont="1" applyFill="1" applyBorder="1" applyAlignment="1"/>
    <xf numFmtId="0" fontId="20" fillId="20" borderId="0" xfId="1" applyFont="1" applyFill="1" applyBorder="1" applyAlignment="1"/>
    <xf numFmtId="0" fontId="19" fillId="20" borderId="0" xfId="1" applyFont="1" applyFill="1" applyBorder="1" applyAlignment="1"/>
    <xf numFmtId="0" fontId="19" fillId="0" borderId="0" xfId="1" applyFont="1" applyFill="1" applyBorder="1" applyAlignment="1"/>
    <xf numFmtId="0" fontId="19" fillId="0" borderId="0" xfId="1" applyFont="1" applyFill="1" applyBorder="1" applyAlignment="1">
      <alignment wrapText="1"/>
    </xf>
    <xf numFmtId="0" fontId="24" fillId="20" borderId="0" xfId="1" applyFont="1" applyFill="1" applyBorder="1" applyAlignment="1"/>
    <xf numFmtId="0" fontId="25" fillId="0" borderId="0" xfId="1" applyFont="1" applyFill="1" applyBorder="1" applyAlignment="1"/>
    <xf numFmtId="0" fontId="21" fillId="20" borderId="0" xfId="1" applyFont="1" applyFill="1" applyBorder="1" applyAlignment="1"/>
    <xf numFmtId="0" fontId="25" fillId="20" borderId="0" xfId="1" applyFont="1" applyFill="1" applyBorder="1" applyAlignment="1"/>
    <xf numFmtId="0" fontId="21" fillId="0" borderId="0" xfId="1" applyFont="1" applyFill="1" applyBorder="1" applyAlignment="1"/>
    <xf numFmtId="0" fontId="27" fillId="0" borderId="0" xfId="0" applyFont="1" applyBorder="1" applyAlignment="1"/>
    <xf numFmtId="0" fontId="20" fillId="0" borderId="0" xfId="1" applyFont="1" applyFill="1" applyBorder="1" applyAlignment="1">
      <alignment horizontal="center" vertical="center"/>
    </xf>
    <xf numFmtId="3" fontId="21" fillId="20" borderId="17" xfId="1" applyNumberFormat="1" applyFont="1" applyFill="1" applyBorder="1"/>
    <xf numFmtId="0" fontId="21" fillId="0" borderId="15" xfId="1" applyFont="1" applyBorder="1" applyAlignment="1">
      <alignment horizontal="center" vertical="center" wrapText="1"/>
    </xf>
    <xf numFmtId="0" fontId="23" fillId="0" borderId="19" xfId="1" applyFont="1" applyFill="1" applyBorder="1" applyAlignment="1">
      <alignment horizontal="center" vertical="center"/>
    </xf>
    <xf numFmtId="0" fontId="23" fillId="20" borderId="19" xfId="1" applyFont="1" applyFill="1" applyBorder="1"/>
    <xf numFmtId="0" fontId="23" fillId="0" borderId="19" xfId="1" applyFont="1" applyFill="1" applyBorder="1"/>
    <xf numFmtId="0" fontId="20" fillId="0" borderId="19" xfId="1" applyFont="1" applyFill="1" applyBorder="1"/>
    <xf numFmtId="0" fontId="19" fillId="0" borderId="19" xfId="1" applyFont="1" applyFill="1" applyBorder="1" applyAlignment="1">
      <alignment horizontal="left"/>
    </xf>
    <xf numFmtId="0" fontId="23" fillId="0" borderId="19" xfId="1" applyFont="1" applyFill="1" applyBorder="1" applyAlignment="1">
      <alignment horizontal="center"/>
    </xf>
    <xf numFmtId="0" fontId="19" fillId="20" borderId="11" xfId="1" applyFont="1" applyFill="1" applyBorder="1" applyAlignment="1">
      <alignment horizontal="left"/>
    </xf>
    <xf numFmtId="3" fontId="21" fillId="20" borderId="11" xfId="1" applyNumberFormat="1" applyFont="1" applyFill="1" applyBorder="1"/>
    <xf numFmtId="0" fontId="21" fillId="0" borderId="14" xfId="1" applyFont="1" applyBorder="1" applyAlignment="1">
      <alignment horizontal="center" vertical="center" wrapText="1"/>
    </xf>
    <xf numFmtId="0" fontId="21" fillId="0" borderId="21" xfId="1" applyFont="1" applyBorder="1" applyAlignment="1">
      <alignment horizontal="center" vertical="center" wrapText="1"/>
    </xf>
    <xf numFmtId="3" fontId="29" fillId="0" borderId="21" xfId="0" applyNumberFormat="1" applyFont="1" applyBorder="1" applyAlignment="1">
      <alignment horizontal="center"/>
    </xf>
    <xf numFmtId="3" fontId="27" fillId="0" borderId="21" xfId="0" applyNumberFormat="1" applyFont="1" applyBorder="1"/>
    <xf numFmtId="3" fontId="27" fillId="21" borderId="21" xfId="0" applyNumberFormat="1" applyFont="1" applyFill="1" applyBorder="1"/>
    <xf numFmtId="3" fontId="29" fillId="20" borderId="21" xfId="0" applyNumberFormat="1" applyFont="1" applyFill="1" applyBorder="1" applyAlignment="1">
      <alignment horizontal="left"/>
    </xf>
    <xf numFmtId="3" fontId="27" fillId="20" borderId="21" xfId="0" applyNumberFormat="1" applyFont="1" applyFill="1" applyBorder="1"/>
    <xf numFmtId="3" fontId="29" fillId="20" borderId="22" xfId="0" applyNumberFormat="1" applyFont="1" applyFill="1" applyBorder="1"/>
    <xf numFmtId="0" fontId="19" fillId="20" borderId="11" xfId="1" applyFont="1" applyFill="1" applyBorder="1" applyAlignment="1">
      <alignment horizontal="center"/>
    </xf>
    <xf numFmtId="3" fontId="19" fillId="0" borderId="17" xfId="1" applyNumberFormat="1" applyFont="1" applyBorder="1"/>
    <xf numFmtId="3" fontId="28" fillId="0" borderId="17" xfId="1" applyNumberFormat="1" applyFont="1" applyBorder="1" applyAlignment="1">
      <alignment horizontal="right"/>
    </xf>
    <xf numFmtId="0" fontId="19" fillId="0" borderId="17" xfId="1" applyFont="1" applyBorder="1" applyAlignment="1">
      <alignment horizontal="left" vertical="center"/>
    </xf>
    <xf numFmtId="0" fontId="20" fillId="0" borderId="17" xfId="1" applyFont="1" applyBorder="1" applyAlignment="1">
      <alignment horizontal="left"/>
    </xf>
    <xf numFmtId="0" fontId="23" fillId="0" borderId="17" xfId="1" applyFont="1" applyBorder="1" applyAlignment="1">
      <alignment horizontal="center" vertical="center"/>
    </xf>
    <xf numFmtId="0" fontId="20" fillId="0" borderId="19" xfId="1" applyFont="1" applyBorder="1"/>
    <xf numFmtId="3" fontId="20" fillId="0" borderId="21" xfId="1" applyNumberFormat="1" applyFont="1" applyFill="1" applyBorder="1"/>
    <xf numFmtId="3" fontId="23" fillId="20" borderId="21" xfId="1" applyNumberFormat="1" applyFont="1" applyFill="1" applyBorder="1"/>
    <xf numFmtId="3" fontId="20" fillId="0" borderId="21" xfId="1" applyNumberFormat="1" applyFont="1" applyBorder="1"/>
    <xf numFmtId="0" fontId="23" fillId="0" borderId="19" xfId="1" applyFont="1" applyBorder="1"/>
    <xf numFmtId="0" fontId="23" fillId="0" borderId="23" xfId="1" applyFont="1" applyBorder="1"/>
    <xf numFmtId="3" fontId="23" fillId="0" borderId="22" xfId="1" applyNumberFormat="1" applyFont="1" applyBorder="1"/>
    <xf numFmtId="0" fontId="23" fillId="20" borderId="24" xfId="1" applyFont="1" applyFill="1" applyBorder="1" applyAlignment="1">
      <alignment horizontal="left"/>
    </xf>
    <xf numFmtId="3" fontId="23" fillId="20" borderId="14" xfId="1" applyNumberFormat="1" applyFont="1" applyFill="1" applyBorder="1"/>
    <xf numFmtId="0" fontId="23" fillId="20" borderId="19" xfId="1" applyFont="1" applyFill="1" applyBorder="1" applyAlignment="1">
      <alignment horizontal="left"/>
    </xf>
    <xf numFmtId="0" fontId="20" fillId="0" borderId="19" xfId="1" applyFont="1" applyBorder="1" applyAlignment="1">
      <alignment horizontal="left"/>
    </xf>
    <xf numFmtId="0" fontId="23" fillId="0" borderId="18" xfId="1" applyFont="1" applyBorder="1"/>
    <xf numFmtId="0" fontId="23" fillId="0" borderId="11" xfId="1" applyFont="1" applyBorder="1"/>
    <xf numFmtId="0" fontId="23" fillId="20" borderId="19" xfId="1" applyFont="1" applyFill="1" applyBorder="1" applyAlignment="1"/>
    <xf numFmtId="0" fontId="23" fillId="20" borderId="12" xfId="1" applyFont="1" applyFill="1" applyBorder="1" applyAlignment="1"/>
    <xf numFmtId="3" fontId="21" fillId="20" borderId="21" xfId="1" applyNumberFormat="1" applyFont="1" applyFill="1" applyBorder="1" applyAlignment="1">
      <alignment horizontal="right"/>
    </xf>
    <xf numFmtId="0" fontId="21" fillId="0" borderId="22" xfId="1" applyFont="1" applyBorder="1" applyAlignment="1">
      <alignment horizontal="center" vertical="center" wrapText="1"/>
    </xf>
    <xf numFmtId="0" fontId="21" fillId="20" borderId="25" xfId="1" applyFont="1" applyFill="1" applyBorder="1" applyAlignment="1">
      <alignment horizontal="left"/>
    </xf>
    <xf numFmtId="0" fontId="21" fillId="20" borderId="26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/>
    </xf>
    <xf numFmtId="0" fontId="20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 wrapText="1"/>
    </xf>
    <xf numFmtId="0" fontId="20" fillId="0" borderId="0" xfId="1" applyFont="1" applyFill="1" applyBorder="1" applyAlignment="1">
      <alignment vertical="center"/>
    </xf>
    <xf numFmtId="0" fontId="21" fillId="20" borderId="17" xfId="1" applyFont="1" applyFill="1" applyBorder="1" applyAlignment="1">
      <alignment horizontal="center" vertical="center"/>
    </xf>
    <xf numFmtId="0" fontId="23" fillId="20" borderId="17" xfId="1" applyFont="1" applyFill="1" applyBorder="1" applyAlignment="1">
      <alignment horizontal="center" vertical="center" wrapText="1"/>
    </xf>
    <xf numFmtId="0" fontId="23" fillId="20" borderId="17" xfId="1" applyFont="1" applyFill="1" applyBorder="1" applyAlignment="1">
      <alignment horizontal="justify"/>
    </xf>
    <xf numFmtId="3" fontId="23" fillId="20" borderId="17" xfId="1" applyNumberFormat="1" applyFont="1" applyFill="1" applyBorder="1" applyAlignment="1">
      <alignment horizontal="right"/>
    </xf>
    <xf numFmtId="3" fontId="33" fillId="20" borderId="17" xfId="1" applyNumberFormat="1" applyFont="1" applyFill="1" applyBorder="1" applyAlignment="1">
      <alignment horizontal="right"/>
    </xf>
  </cellXfs>
  <cellStyles count="37">
    <cellStyle name="20% - 1. jelölőszín 2" xfId="2" xr:uid="{C04E15F4-90FD-4479-BB18-C6F55DEB9F54}"/>
    <cellStyle name="20% - 2. jelölőszín 2" xfId="3" xr:uid="{58A83AB3-C634-4217-BACA-B88D22C4FAB5}"/>
    <cellStyle name="20% - 3. jelölőszín 2" xfId="4" xr:uid="{E70377C3-04E6-4365-BAE9-15C40D479C39}"/>
    <cellStyle name="20% - 4. jelölőszín 2" xfId="5" xr:uid="{D0EECDB2-FE37-4FC4-82CD-596198653A6C}"/>
    <cellStyle name="20% - 5. jelölőszín 2" xfId="6" xr:uid="{BC740451-73EB-4585-B68B-9E7F4D252C9C}"/>
    <cellStyle name="20% - 6. jelölőszín 2" xfId="7" xr:uid="{6CD0CC6E-794A-4E71-A8B3-0E5ACEEF24FF}"/>
    <cellStyle name="40% - 1. jelölőszín 2" xfId="8" xr:uid="{854133C1-A6FD-45B4-8B3C-8F8D9CB011EA}"/>
    <cellStyle name="40% - 2. jelölőszín 2" xfId="9" xr:uid="{2FD839F4-D203-47C6-ABF6-486C508CCE83}"/>
    <cellStyle name="40% - 3. jelölőszín 2" xfId="10" xr:uid="{43831E2C-91F1-4159-927D-AD0A838F7C9B}"/>
    <cellStyle name="40% - 4. jelölőszín 2" xfId="11" xr:uid="{3C54DEB2-F582-4E32-BB96-8AAD3A114169}"/>
    <cellStyle name="40% - 5. jelölőszín 2" xfId="12" xr:uid="{1E075657-2014-4CB5-A1C6-8C5B3EE7BCED}"/>
    <cellStyle name="40% - 6. jelölőszín 2" xfId="13" xr:uid="{041E96CD-977A-4BF6-8896-7C7E1820CB07}"/>
    <cellStyle name="60% - 1. jelölőszín 2" xfId="14" xr:uid="{D911197F-5223-46D2-8DEF-956B3AE7163A}"/>
    <cellStyle name="60% - 2. jelölőszín 2" xfId="15" xr:uid="{A16062FF-D46D-4192-8987-83D635985C36}"/>
    <cellStyle name="60% - 3. jelölőszín 2" xfId="16" xr:uid="{FDB56485-AB1C-4383-8D40-1DB2D4927CCD}"/>
    <cellStyle name="60% - 4. jelölőszín 2" xfId="17" xr:uid="{DD57C610-6836-43B6-955D-21886FF5FC85}"/>
    <cellStyle name="60% - 5. jelölőszín 2" xfId="18" xr:uid="{7DCEAE76-94A6-4066-BF4D-218FA8EEA44D}"/>
    <cellStyle name="60% - 6. jelölőszín 2" xfId="19" xr:uid="{EA96E67F-66D9-4918-8457-FC473F0E746B}"/>
    <cellStyle name="Bevitel 2" xfId="20" xr:uid="{E0C6B003-E3EA-482B-819E-8D474A911449}"/>
    <cellStyle name="Cím 2" xfId="21" xr:uid="{8DF211E6-BE30-429B-9254-7759C8142FFE}"/>
    <cellStyle name="Címsor 1 2" xfId="22" xr:uid="{F2263EB0-DA20-41B6-A6AF-46BC0967CE70}"/>
    <cellStyle name="Címsor 2 2" xfId="23" xr:uid="{2138D32F-EADD-4367-9F89-020C6A72607A}"/>
    <cellStyle name="Címsor 3 2" xfId="24" xr:uid="{031E9641-D47C-41E0-897E-64191784B72D}"/>
    <cellStyle name="Címsor 4 2" xfId="25" xr:uid="{AC501D67-95FA-4838-9C26-2392EF6C2D57}"/>
    <cellStyle name="Ellenőrzőcella 2" xfId="26" xr:uid="{F2DBEA15-852A-4CE3-992E-81E0F906B3DE}"/>
    <cellStyle name="Figyelmeztetés 2" xfId="27" xr:uid="{E648E74E-0ABD-45A6-9AFE-3A44FF48DF09}"/>
    <cellStyle name="Hivatkozott cella 2" xfId="28" xr:uid="{B3C054B5-36AD-450F-B0B5-28FE361F4EF3}"/>
    <cellStyle name="Jegyzet 2" xfId="29" xr:uid="{0E0DC393-7F76-44CD-BFCE-F7147624C680}"/>
    <cellStyle name="Jó 2" xfId="30" xr:uid="{EF4181F3-1067-4996-AD37-28A2B9714FF8}"/>
    <cellStyle name="Kimenet 2" xfId="31" xr:uid="{06542610-C2A3-4A3A-A0EF-D9CC6E278B5C}"/>
    <cellStyle name="Magyarázó szöveg 2" xfId="32" xr:uid="{9AA36659-8DF0-45F4-A243-03287D299D3F}"/>
    <cellStyle name="Normál" xfId="0" builtinId="0"/>
    <cellStyle name="Normál 2" xfId="1" xr:uid="{862C5437-0CBA-4AC5-BAF5-D964AE496E98}"/>
    <cellStyle name="Összesen 2" xfId="33" xr:uid="{4D122B9D-A1CF-4D7D-87DE-AEB9BC90EFEC}"/>
    <cellStyle name="Rossz 2" xfId="34" xr:uid="{F0E8599A-FC61-47D4-96ED-3EC7C11E2972}"/>
    <cellStyle name="Semleges 2" xfId="35" xr:uid="{3C084E3E-50A5-4487-915B-7549AE2D5E42}"/>
    <cellStyle name="Számítás 2" xfId="36" xr:uid="{B50C3200-2808-4252-8806-5F6ED40C80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280E4-0189-4001-82D1-E55BAE656866}">
  <dimension ref="A1:H81"/>
  <sheetViews>
    <sheetView tabSelected="1" view="pageBreakPreview" topLeftCell="A18" zoomScaleNormal="100" zoomScaleSheetLayoutView="100" workbookViewId="0">
      <selection activeCell="B70" sqref="B70"/>
    </sheetView>
  </sheetViews>
  <sheetFormatPr defaultRowHeight="15.6" x14ac:dyDescent="0.3"/>
  <cols>
    <col min="1" max="5" width="8.88671875" style="63"/>
    <col min="6" max="6" width="56.33203125" style="63" customWidth="1"/>
    <col min="7" max="7" width="19.33203125" style="63" bestFit="1" customWidth="1"/>
    <col min="8" max="8" width="22.6640625" style="63" customWidth="1"/>
    <col min="9" max="16384" width="8.88671875" style="63"/>
  </cols>
  <sheetData>
    <row r="1" spans="1:8" x14ac:dyDescent="0.3">
      <c r="A1" s="55" t="s">
        <v>0</v>
      </c>
      <c r="B1" s="55"/>
      <c r="C1" s="55"/>
      <c r="D1" s="55"/>
      <c r="E1" s="55"/>
      <c r="F1" s="55"/>
      <c r="G1" s="55"/>
      <c r="H1" s="55"/>
    </row>
    <row r="2" spans="1:8" x14ac:dyDescent="0.3">
      <c r="A2" s="55" t="s">
        <v>246</v>
      </c>
      <c r="B2" s="55"/>
      <c r="C2" s="55"/>
      <c r="D2" s="55"/>
      <c r="E2" s="55"/>
      <c r="F2" s="55"/>
      <c r="G2" s="55"/>
      <c r="H2" s="55"/>
    </row>
    <row r="3" spans="1:8" x14ac:dyDescent="0.3">
      <c r="A3" s="55" t="s">
        <v>1</v>
      </c>
      <c r="B3" s="55"/>
      <c r="C3" s="55"/>
      <c r="D3" s="55"/>
      <c r="E3" s="55"/>
      <c r="F3" s="55"/>
      <c r="G3" s="55"/>
      <c r="H3" s="55"/>
    </row>
    <row r="4" spans="1:8" x14ac:dyDescent="0.3">
      <c r="A4" s="98"/>
      <c r="B4" s="98"/>
      <c r="C4" s="98"/>
      <c r="D4" s="98"/>
      <c r="E4" s="98"/>
      <c r="F4" s="98"/>
      <c r="G4" s="98"/>
      <c r="H4" s="98"/>
    </row>
    <row r="5" spans="1:8" x14ac:dyDescent="0.3">
      <c r="A5" s="78" t="s">
        <v>2</v>
      </c>
      <c r="B5" s="79"/>
      <c r="C5" s="79"/>
      <c r="D5" s="79"/>
      <c r="E5" s="79"/>
      <c r="F5" s="80"/>
      <c r="G5" s="65" t="s">
        <v>224</v>
      </c>
      <c r="H5" s="83" t="s">
        <v>225</v>
      </c>
    </row>
    <row r="6" spans="1:8" x14ac:dyDescent="0.3">
      <c r="A6" s="81"/>
      <c r="B6" s="82"/>
      <c r="C6" s="82"/>
      <c r="D6" s="82"/>
      <c r="E6" s="82"/>
      <c r="F6" s="89"/>
      <c r="G6" s="90"/>
      <c r="H6" s="84"/>
    </row>
    <row r="7" spans="1:8" x14ac:dyDescent="0.3">
      <c r="A7" s="66" t="s">
        <v>4</v>
      </c>
      <c r="B7" s="43"/>
      <c r="C7" s="43"/>
      <c r="D7" s="43"/>
      <c r="E7" s="43"/>
      <c r="F7" s="91"/>
      <c r="G7" s="11">
        <v>15000</v>
      </c>
      <c r="H7" s="92">
        <f>H8</f>
        <v>26990</v>
      </c>
    </row>
    <row r="8" spans="1:8" x14ac:dyDescent="0.3">
      <c r="A8" s="67" t="s">
        <v>5</v>
      </c>
      <c r="B8" s="32"/>
      <c r="C8" s="32" t="s">
        <v>6</v>
      </c>
      <c r="D8" s="32"/>
      <c r="E8" s="32"/>
      <c r="F8" s="7"/>
      <c r="G8" s="51">
        <v>15000</v>
      </c>
      <c r="H8" s="86">
        <f>H9+H10</f>
        <v>26990</v>
      </c>
    </row>
    <row r="9" spans="1:8" x14ac:dyDescent="0.3">
      <c r="A9" s="68"/>
      <c r="B9" s="31"/>
      <c r="C9" s="31" t="s">
        <v>7</v>
      </c>
      <c r="D9" s="31" t="s">
        <v>8</v>
      </c>
      <c r="E9" s="31"/>
      <c r="F9" s="41"/>
      <c r="G9" s="37">
        <v>5000</v>
      </c>
      <c r="H9" s="87">
        <v>5000</v>
      </c>
    </row>
    <row r="10" spans="1:8" x14ac:dyDescent="0.3">
      <c r="A10" s="68"/>
      <c r="B10" s="31"/>
      <c r="C10" s="31" t="s">
        <v>9</v>
      </c>
      <c r="D10" s="31" t="s">
        <v>10</v>
      </c>
      <c r="E10" s="31"/>
      <c r="F10" s="41"/>
      <c r="G10" s="37">
        <v>10000</v>
      </c>
      <c r="H10" s="87">
        <v>21990</v>
      </c>
    </row>
    <row r="11" spans="1:8" x14ac:dyDescent="0.3">
      <c r="A11" s="69"/>
      <c r="B11" s="5"/>
      <c r="C11" s="5"/>
      <c r="D11" s="5"/>
      <c r="E11" s="5"/>
      <c r="F11" s="6"/>
      <c r="G11" s="37"/>
      <c r="H11" s="87"/>
    </row>
    <row r="12" spans="1:8" x14ac:dyDescent="0.3">
      <c r="A12" s="66" t="s">
        <v>11</v>
      </c>
      <c r="B12" s="43"/>
      <c r="C12" s="43"/>
      <c r="D12" s="43"/>
      <c r="E12" s="43"/>
      <c r="F12" s="44"/>
      <c r="G12" s="10">
        <v>1922000</v>
      </c>
      <c r="H12" s="85">
        <f>H13</f>
        <v>10409647</v>
      </c>
    </row>
    <row r="13" spans="1:8" x14ac:dyDescent="0.3">
      <c r="A13" s="67" t="s">
        <v>12</v>
      </c>
      <c r="B13" s="32"/>
      <c r="C13" s="32" t="s">
        <v>13</v>
      </c>
      <c r="D13" s="32"/>
      <c r="E13" s="32"/>
      <c r="F13" s="7"/>
      <c r="G13" s="51">
        <v>1922000</v>
      </c>
      <c r="H13" s="86">
        <f>H14</f>
        <v>10409647</v>
      </c>
    </row>
    <row r="14" spans="1:8" x14ac:dyDescent="0.3">
      <c r="A14" s="68"/>
      <c r="B14" s="31" t="s">
        <v>14</v>
      </c>
      <c r="C14" s="31"/>
      <c r="D14" s="31" t="s">
        <v>15</v>
      </c>
      <c r="E14" s="31"/>
      <c r="F14" s="41"/>
      <c r="G14" s="50">
        <v>1922000</v>
      </c>
      <c r="H14" s="87">
        <f>SUM(H16:H18)</f>
        <v>10409647</v>
      </c>
    </row>
    <row r="15" spans="1:8" x14ac:dyDescent="0.3">
      <c r="A15" s="68"/>
      <c r="B15" s="31"/>
      <c r="C15" s="31" t="s">
        <v>16</v>
      </c>
      <c r="D15" s="31" t="s">
        <v>17</v>
      </c>
      <c r="E15" s="31"/>
      <c r="F15" s="41"/>
      <c r="G15" s="37">
        <v>1922000</v>
      </c>
      <c r="H15" s="87">
        <f>H16+H17+H18</f>
        <v>10409647</v>
      </c>
    </row>
    <row r="16" spans="1:8" x14ac:dyDescent="0.3">
      <c r="A16" s="68"/>
      <c r="B16" s="31"/>
      <c r="C16" s="31" t="s">
        <v>18</v>
      </c>
      <c r="D16" s="31"/>
      <c r="E16" s="31" t="s">
        <v>245</v>
      </c>
      <c r="F16" s="41"/>
      <c r="G16" s="37"/>
      <c r="H16" s="87">
        <v>6068000</v>
      </c>
    </row>
    <row r="17" spans="1:8" x14ac:dyDescent="0.3">
      <c r="A17" s="68"/>
      <c r="B17" s="31"/>
      <c r="C17" s="31" t="s">
        <v>18</v>
      </c>
      <c r="D17" s="31"/>
      <c r="E17" s="31" t="s">
        <v>244</v>
      </c>
      <c r="F17" s="41"/>
      <c r="G17" s="37">
        <v>1922000</v>
      </c>
      <c r="H17" s="87">
        <v>412000</v>
      </c>
    </row>
    <row r="18" spans="1:8" s="94" customFormat="1" x14ac:dyDescent="0.3">
      <c r="A18" s="68"/>
      <c r="B18" s="31"/>
      <c r="C18" s="31" t="s">
        <v>18</v>
      </c>
      <c r="D18" s="31"/>
      <c r="E18" s="31"/>
      <c r="F18" s="41" t="s">
        <v>243</v>
      </c>
      <c r="G18" s="37"/>
      <c r="H18" s="93">
        <v>3929647</v>
      </c>
    </row>
    <row r="19" spans="1:8" x14ac:dyDescent="0.3">
      <c r="A19" s="66" t="s">
        <v>19</v>
      </c>
      <c r="B19" s="43"/>
      <c r="C19" s="43"/>
      <c r="D19" s="43"/>
      <c r="E19" s="43"/>
      <c r="F19" s="44"/>
      <c r="G19" s="10">
        <v>16550000</v>
      </c>
      <c r="H19" s="85">
        <f>H20</f>
        <v>17970000</v>
      </c>
    </row>
    <row r="20" spans="1:8" x14ac:dyDescent="0.3">
      <c r="A20" s="67" t="s">
        <v>20</v>
      </c>
      <c r="B20" s="32"/>
      <c r="C20" s="32" t="s">
        <v>21</v>
      </c>
      <c r="D20" s="32"/>
      <c r="E20" s="32"/>
      <c r="F20" s="7"/>
      <c r="G20" s="51">
        <v>16550000</v>
      </c>
      <c r="H20" s="86">
        <f>H21+H24</f>
        <v>17970000</v>
      </c>
    </row>
    <row r="21" spans="1:8" x14ac:dyDescent="0.3">
      <c r="A21" s="68"/>
      <c r="B21" s="31" t="s">
        <v>22</v>
      </c>
      <c r="C21" s="31"/>
      <c r="D21" s="31" t="s">
        <v>23</v>
      </c>
      <c r="E21" s="31"/>
      <c r="F21" s="41"/>
      <c r="G21" s="50">
        <v>11500000</v>
      </c>
      <c r="H21" s="87">
        <f>H22+H23</f>
        <v>12500000</v>
      </c>
    </row>
    <row r="22" spans="1:8" x14ac:dyDescent="0.3">
      <c r="A22" s="68"/>
      <c r="B22" s="31"/>
      <c r="C22" s="31"/>
      <c r="D22" s="31"/>
      <c r="E22" s="31" t="s">
        <v>24</v>
      </c>
      <c r="F22" s="41"/>
      <c r="G22" s="37">
        <v>7500000</v>
      </c>
      <c r="H22" s="87">
        <v>8000000</v>
      </c>
    </row>
    <row r="23" spans="1:8" x14ac:dyDescent="0.3">
      <c r="A23" s="67"/>
      <c r="B23" s="32"/>
      <c r="C23" s="32"/>
      <c r="D23" s="32"/>
      <c r="E23" s="31" t="s">
        <v>25</v>
      </c>
      <c r="F23" s="41"/>
      <c r="G23" s="37">
        <v>4000000</v>
      </c>
      <c r="H23" s="87">
        <v>4500000</v>
      </c>
    </row>
    <row r="24" spans="1:8" x14ac:dyDescent="0.3">
      <c r="A24" s="67"/>
      <c r="B24" s="31" t="s">
        <v>26</v>
      </c>
      <c r="C24" s="31"/>
      <c r="D24" s="31" t="s">
        <v>27</v>
      </c>
      <c r="E24" s="31"/>
      <c r="F24" s="41"/>
      <c r="G24" s="50">
        <v>5050000</v>
      </c>
      <c r="H24" s="87">
        <f>H25+H27+H29</f>
        <v>5470000</v>
      </c>
    </row>
    <row r="25" spans="1:8" x14ac:dyDescent="0.3">
      <c r="A25" s="67"/>
      <c r="B25" s="31"/>
      <c r="C25" s="31" t="s">
        <v>28</v>
      </c>
      <c r="D25" s="31" t="s">
        <v>29</v>
      </c>
      <c r="E25" s="31"/>
      <c r="F25" s="41"/>
      <c r="G25" s="50">
        <v>4000000</v>
      </c>
      <c r="H25" s="87">
        <f>H26</f>
        <v>4500000</v>
      </c>
    </row>
    <row r="26" spans="1:8" x14ac:dyDescent="0.3">
      <c r="A26" s="67"/>
      <c r="B26" s="31"/>
      <c r="C26" s="31"/>
      <c r="D26" s="31"/>
      <c r="E26" s="31" t="s">
        <v>30</v>
      </c>
      <c r="F26" s="41"/>
      <c r="G26" s="37">
        <v>4000000</v>
      </c>
      <c r="H26" s="87">
        <v>4500000</v>
      </c>
    </row>
    <row r="27" spans="1:8" x14ac:dyDescent="0.3">
      <c r="A27" s="67"/>
      <c r="B27" s="31"/>
      <c r="C27" s="31" t="s">
        <v>31</v>
      </c>
      <c r="D27" s="31" t="s">
        <v>32</v>
      </c>
      <c r="E27" s="31"/>
      <c r="F27" s="41"/>
      <c r="G27" s="37">
        <v>700000</v>
      </c>
      <c r="H27" s="87">
        <f>H28</f>
        <v>700000</v>
      </c>
    </row>
    <row r="28" spans="1:8" x14ac:dyDescent="0.3">
      <c r="A28" s="67"/>
      <c r="B28" s="31"/>
      <c r="C28" s="31"/>
      <c r="D28" s="31"/>
      <c r="E28" s="31" t="s">
        <v>33</v>
      </c>
      <c r="F28" s="41"/>
      <c r="G28" s="37">
        <v>700000</v>
      </c>
      <c r="H28" s="87">
        <v>700000</v>
      </c>
    </row>
    <row r="29" spans="1:8" x14ac:dyDescent="0.3">
      <c r="A29" s="67"/>
      <c r="B29" s="31"/>
      <c r="C29" s="31" t="s">
        <v>34</v>
      </c>
      <c r="D29" s="31" t="s">
        <v>35</v>
      </c>
      <c r="E29" s="31"/>
      <c r="F29" s="41"/>
      <c r="G29" s="37">
        <v>350000</v>
      </c>
      <c r="H29" s="87">
        <f>H30+H31</f>
        <v>270000</v>
      </c>
    </row>
    <row r="30" spans="1:8" x14ac:dyDescent="0.3">
      <c r="A30" s="67"/>
      <c r="B30" s="31"/>
      <c r="C30" s="31"/>
      <c r="D30" s="31"/>
      <c r="E30" s="31" t="s">
        <v>36</v>
      </c>
      <c r="F30" s="41"/>
      <c r="G30" s="37">
        <v>250000</v>
      </c>
      <c r="H30" s="87">
        <v>250000</v>
      </c>
    </row>
    <row r="31" spans="1:8" x14ac:dyDescent="0.3">
      <c r="A31" s="68"/>
      <c r="B31" s="31"/>
      <c r="C31" s="31"/>
      <c r="D31" s="31"/>
      <c r="E31" s="31" t="s">
        <v>37</v>
      </c>
      <c r="F31" s="41"/>
      <c r="G31" s="37">
        <v>100000</v>
      </c>
      <c r="H31" s="87">
        <v>20000</v>
      </c>
    </row>
    <row r="32" spans="1:8" x14ac:dyDescent="0.3">
      <c r="A32" s="69"/>
      <c r="B32" s="5"/>
      <c r="C32" s="5"/>
      <c r="D32" s="5"/>
      <c r="E32" s="5"/>
      <c r="F32" s="6"/>
      <c r="G32" s="37"/>
      <c r="H32" s="87"/>
    </row>
    <row r="33" spans="1:8" x14ac:dyDescent="0.3">
      <c r="A33" s="66" t="s">
        <v>38</v>
      </c>
      <c r="B33" s="25"/>
      <c r="C33" s="25"/>
      <c r="D33" s="25"/>
      <c r="E33" s="25"/>
      <c r="F33" s="26"/>
      <c r="G33" s="10">
        <v>1730000</v>
      </c>
      <c r="H33" s="85">
        <f>H34</f>
        <v>2400000</v>
      </c>
    </row>
    <row r="34" spans="1:8" x14ac:dyDescent="0.3">
      <c r="A34" s="67" t="s">
        <v>5</v>
      </c>
      <c r="B34" s="32"/>
      <c r="C34" s="32" t="s">
        <v>6</v>
      </c>
      <c r="D34" s="32"/>
      <c r="E34" s="32"/>
      <c r="F34" s="7"/>
      <c r="G34" s="51">
        <v>1730000</v>
      </c>
      <c r="H34" s="86">
        <f>H35+H37</f>
        <v>2400000</v>
      </c>
    </row>
    <row r="35" spans="1:8" x14ac:dyDescent="0.3">
      <c r="A35" s="67"/>
      <c r="B35" s="32"/>
      <c r="C35" s="31" t="s">
        <v>39</v>
      </c>
      <c r="D35" s="31" t="s">
        <v>40</v>
      </c>
      <c r="E35" s="31"/>
      <c r="F35" s="41"/>
      <c r="G35" s="37">
        <v>1610000</v>
      </c>
      <c r="H35" s="87">
        <f>H36</f>
        <v>1900000</v>
      </c>
    </row>
    <row r="36" spans="1:8" x14ac:dyDescent="0.3">
      <c r="A36" s="67"/>
      <c r="B36" s="32"/>
      <c r="C36" s="31"/>
      <c r="D36" s="31"/>
      <c r="E36" s="31" t="s">
        <v>41</v>
      </c>
      <c r="F36" s="41"/>
      <c r="G36" s="37">
        <v>1610000</v>
      </c>
      <c r="H36" s="87">
        <v>1900000</v>
      </c>
    </row>
    <row r="37" spans="1:8" x14ac:dyDescent="0.3">
      <c r="A37" s="67"/>
      <c r="B37" s="32"/>
      <c r="C37" s="31" t="s">
        <v>42</v>
      </c>
      <c r="D37" s="31" t="s">
        <v>43</v>
      </c>
      <c r="E37" s="31"/>
      <c r="F37" s="7"/>
      <c r="G37" s="37">
        <v>120000</v>
      </c>
      <c r="H37" s="87">
        <v>500000</v>
      </c>
    </row>
    <row r="38" spans="1:8" x14ac:dyDescent="0.3">
      <c r="A38" s="69"/>
      <c r="B38" s="5"/>
      <c r="C38" s="5"/>
      <c r="D38" s="5"/>
      <c r="E38" s="5"/>
      <c r="F38" s="6"/>
      <c r="G38" s="37"/>
      <c r="H38" s="87"/>
    </row>
    <row r="39" spans="1:8" x14ac:dyDescent="0.3">
      <c r="A39" s="66" t="s">
        <v>44</v>
      </c>
      <c r="B39" s="43"/>
      <c r="C39" s="43"/>
      <c r="D39" s="43"/>
      <c r="E39" s="43"/>
      <c r="F39" s="44"/>
      <c r="G39" s="10">
        <v>10965420</v>
      </c>
      <c r="H39" s="85">
        <f>H40+H57</f>
        <v>11188010</v>
      </c>
    </row>
    <row r="40" spans="1:8" x14ac:dyDescent="0.3">
      <c r="A40" s="67" t="s">
        <v>45</v>
      </c>
      <c r="B40" s="32"/>
      <c r="C40" s="32" t="s">
        <v>46</v>
      </c>
      <c r="D40" s="32"/>
      <c r="E40" s="31"/>
      <c r="F40" s="41"/>
      <c r="G40" s="51">
        <v>10265420</v>
      </c>
      <c r="H40" s="86">
        <f>H41+H55</f>
        <v>10288010</v>
      </c>
    </row>
    <row r="41" spans="1:8" x14ac:dyDescent="0.3">
      <c r="A41" s="68"/>
      <c r="B41" s="31" t="s">
        <v>47</v>
      </c>
      <c r="C41" s="31"/>
      <c r="D41" s="31" t="s">
        <v>48</v>
      </c>
      <c r="E41" s="31"/>
      <c r="F41" s="41"/>
      <c r="G41" s="50">
        <v>10235420</v>
      </c>
      <c r="H41" s="87">
        <f>H42+H51+H53</f>
        <v>10288010</v>
      </c>
    </row>
    <row r="42" spans="1:8" x14ac:dyDescent="0.3">
      <c r="A42" s="67"/>
      <c r="B42" s="32"/>
      <c r="C42" s="31" t="s">
        <v>49</v>
      </c>
      <c r="D42" s="31" t="s">
        <v>50</v>
      </c>
      <c r="E42" s="31"/>
      <c r="F42" s="41"/>
      <c r="G42" s="37">
        <v>8315420</v>
      </c>
      <c r="H42" s="87">
        <f>H43+H49+H50</f>
        <v>8488010</v>
      </c>
    </row>
    <row r="43" spans="1:8" x14ac:dyDescent="0.3">
      <c r="A43" s="67"/>
      <c r="B43" s="32"/>
      <c r="C43" s="31"/>
      <c r="D43" s="31"/>
      <c r="E43" s="31" t="s">
        <v>51</v>
      </c>
      <c r="F43" s="41"/>
      <c r="G43" s="50">
        <v>6248470</v>
      </c>
      <c r="H43" s="87">
        <f>SUM(H44:H48)</f>
        <v>8237348</v>
      </c>
    </row>
    <row r="44" spans="1:8" x14ac:dyDescent="0.3">
      <c r="A44" s="67"/>
      <c r="B44" s="32"/>
      <c r="C44" s="31"/>
      <c r="D44" s="31"/>
      <c r="E44" s="40" t="s">
        <v>52</v>
      </c>
      <c r="F44" s="41"/>
      <c r="G44" s="37">
        <v>970050</v>
      </c>
      <c r="H44" s="87">
        <v>1096200</v>
      </c>
    </row>
    <row r="45" spans="1:8" x14ac:dyDescent="0.3">
      <c r="A45" s="67"/>
      <c r="B45" s="32"/>
      <c r="C45" s="31"/>
      <c r="D45" s="31"/>
      <c r="E45" s="40" t="s">
        <v>53</v>
      </c>
      <c r="F45" s="41"/>
      <c r="G45" s="37">
        <v>3712000</v>
      </c>
      <c r="H45" s="87">
        <v>3712000</v>
      </c>
    </row>
    <row r="46" spans="1:8" x14ac:dyDescent="0.3">
      <c r="A46" s="67"/>
      <c r="B46" s="32"/>
      <c r="C46" s="31"/>
      <c r="D46" s="31"/>
      <c r="E46" s="40" t="s">
        <v>54</v>
      </c>
      <c r="F46" s="41"/>
      <c r="G46" s="37">
        <v>100000</v>
      </c>
      <c r="H46" s="87">
        <v>232185</v>
      </c>
    </row>
    <row r="47" spans="1:8" x14ac:dyDescent="0.3">
      <c r="A47" s="67"/>
      <c r="B47" s="32"/>
      <c r="C47" s="31"/>
      <c r="D47" s="31"/>
      <c r="E47" s="40" t="s">
        <v>55</v>
      </c>
      <c r="F47" s="41"/>
      <c r="G47" s="37">
        <v>1466420</v>
      </c>
      <c r="H47" s="87">
        <v>1464150</v>
      </c>
    </row>
    <row r="48" spans="1:8" x14ac:dyDescent="0.3">
      <c r="A48" s="67"/>
      <c r="B48" s="32"/>
      <c r="C48" s="31"/>
      <c r="D48" s="31"/>
      <c r="E48" s="40" t="s">
        <v>56</v>
      </c>
      <c r="F48" s="41"/>
      <c r="G48" s="37">
        <v>1427319</v>
      </c>
      <c r="H48" s="87">
        <v>1732813</v>
      </c>
    </row>
    <row r="49" spans="1:8" x14ac:dyDescent="0.3">
      <c r="A49" s="67"/>
      <c r="B49" s="32"/>
      <c r="C49" s="31"/>
      <c r="D49" s="31"/>
      <c r="E49" s="31" t="s">
        <v>57</v>
      </c>
      <c r="F49" s="41"/>
      <c r="G49" s="37">
        <v>20400</v>
      </c>
      <c r="H49" s="87">
        <v>17850</v>
      </c>
    </row>
    <row r="50" spans="1:8" x14ac:dyDescent="0.3">
      <c r="A50" s="67"/>
      <c r="B50" s="32"/>
      <c r="C50" s="31"/>
      <c r="D50" s="31"/>
      <c r="E50" s="31" t="s">
        <v>58</v>
      </c>
      <c r="F50" s="41"/>
      <c r="G50" s="37">
        <v>619231</v>
      </c>
      <c r="H50" s="87">
        <v>232812</v>
      </c>
    </row>
    <row r="51" spans="1:8" x14ac:dyDescent="0.3">
      <c r="A51" s="68"/>
      <c r="B51" s="31"/>
      <c r="C51" s="31" t="s">
        <v>59</v>
      </c>
      <c r="D51" s="31" t="s">
        <v>60</v>
      </c>
      <c r="E51" s="31"/>
      <c r="F51" s="41"/>
      <c r="G51" s="37">
        <v>1800000</v>
      </c>
      <c r="H51" s="87">
        <v>1800000</v>
      </c>
    </row>
    <row r="52" spans="1:8" x14ac:dyDescent="0.3">
      <c r="A52" s="68"/>
      <c r="B52" s="31"/>
      <c r="C52" s="31"/>
      <c r="D52" s="31"/>
      <c r="E52" s="31" t="s">
        <v>61</v>
      </c>
      <c r="F52" s="41"/>
      <c r="G52" s="37">
        <v>1800000</v>
      </c>
      <c r="H52" s="87">
        <v>1800000</v>
      </c>
    </row>
    <row r="53" spans="1:8" x14ac:dyDescent="0.3">
      <c r="A53" s="68"/>
      <c r="B53" s="31"/>
      <c r="C53" s="31" t="s">
        <v>62</v>
      </c>
      <c r="D53" s="31" t="s">
        <v>63</v>
      </c>
      <c r="E53" s="31"/>
      <c r="F53" s="41"/>
      <c r="G53" s="37">
        <v>120000</v>
      </c>
      <c r="H53" s="87"/>
    </row>
    <row r="54" spans="1:8" x14ac:dyDescent="0.3">
      <c r="A54" s="68"/>
      <c r="B54" s="31"/>
      <c r="C54" s="31"/>
      <c r="D54" s="31"/>
      <c r="E54" s="31" t="s">
        <v>64</v>
      </c>
      <c r="F54" s="41"/>
      <c r="G54" s="37">
        <v>120000</v>
      </c>
      <c r="H54" s="87"/>
    </row>
    <row r="55" spans="1:8" x14ac:dyDescent="0.3">
      <c r="A55" s="68"/>
      <c r="B55" s="31" t="s">
        <v>65</v>
      </c>
      <c r="C55" s="31"/>
      <c r="D55" s="31" t="s">
        <v>66</v>
      </c>
      <c r="E55" s="31"/>
      <c r="F55" s="41"/>
      <c r="G55" s="37">
        <v>30000</v>
      </c>
      <c r="H55" s="87"/>
    </row>
    <row r="56" spans="1:8" x14ac:dyDescent="0.3">
      <c r="A56" s="68"/>
      <c r="B56" s="31"/>
      <c r="C56" s="31"/>
      <c r="D56" s="31"/>
      <c r="E56" s="31" t="s">
        <v>67</v>
      </c>
      <c r="F56" s="41"/>
      <c r="G56" s="37">
        <v>30000</v>
      </c>
      <c r="H56" s="87"/>
    </row>
    <row r="57" spans="1:8" x14ac:dyDescent="0.3">
      <c r="A57" s="67" t="s">
        <v>12</v>
      </c>
      <c r="B57" s="32"/>
      <c r="C57" s="32" t="s">
        <v>13</v>
      </c>
      <c r="D57" s="32"/>
      <c r="E57" s="32"/>
      <c r="F57" s="41"/>
      <c r="G57" s="51">
        <v>700000</v>
      </c>
      <c r="H57" s="86">
        <f>H58</f>
        <v>900000</v>
      </c>
    </row>
    <row r="58" spans="1:8" x14ac:dyDescent="0.3">
      <c r="A58" s="67"/>
      <c r="B58" s="31" t="s">
        <v>14</v>
      </c>
      <c r="C58" s="31"/>
      <c r="D58" s="31" t="s">
        <v>15</v>
      </c>
      <c r="E58" s="31"/>
      <c r="F58" s="41"/>
      <c r="G58" s="50">
        <v>700000</v>
      </c>
      <c r="H58" s="87">
        <f>H59</f>
        <v>900000</v>
      </c>
    </row>
    <row r="59" spans="1:8" x14ac:dyDescent="0.3">
      <c r="A59" s="67"/>
      <c r="B59" s="32"/>
      <c r="C59" s="31" t="s">
        <v>68</v>
      </c>
      <c r="D59" s="31" t="s">
        <v>69</v>
      </c>
      <c r="E59" s="31"/>
      <c r="F59" s="41"/>
      <c r="G59" s="37">
        <v>700000</v>
      </c>
      <c r="H59" s="87">
        <v>900000</v>
      </c>
    </row>
    <row r="60" spans="1:8" x14ac:dyDescent="0.3">
      <c r="A60" s="68"/>
      <c r="B60" s="31"/>
      <c r="C60" s="31"/>
      <c r="D60" s="31"/>
      <c r="E60" s="31" t="s">
        <v>70</v>
      </c>
      <c r="F60" s="41"/>
      <c r="G60" s="37">
        <v>700000</v>
      </c>
      <c r="H60" s="87">
        <v>900000</v>
      </c>
    </row>
    <row r="61" spans="1:8" x14ac:dyDescent="0.3">
      <c r="A61" s="68"/>
      <c r="B61" s="31"/>
      <c r="C61" s="31"/>
      <c r="D61" s="31"/>
      <c r="E61" s="31"/>
      <c r="F61" s="41"/>
      <c r="G61" s="37"/>
      <c r="H61" s="87"/>
    </row>
    <row r="62" spans="1:8" x14ac:dyDescent="0.3">
      <c r="A62" s="66" t="s">
        <v>71</v>
      </c>
      <c r="B62" s="27"/>
      <c r="C62" s="27"/>
      <c r="D62" s="27"/>
      <c r="E62" s="27"/>
      <c r="F62" s="28"/>
      <c r="G62" s="10">
        <v>805000</v>
      </c>
      <c r="H62" s="85">
        <f>H63</f>
        <v>805000</v>
      </c>
    </row>
    <row r="63" spans="1:8" x14ac:dyDescent="0.3">
      <c r="A63" s="67" t="s">
        <v>5</v>
      </c>
      <c r="B63" s="32"/>
      <c r="C63" s="32" t="s">
        <v>6</v>
      </c>
      <c r="D63" s="32"/>
      <c r="E63" s="32"/>
      <c r="F63" s="23"/>
      <c r="G63" s="51">
        <v>805000</v>
      </c>
      <c r="H63" s="86">
        <f>H64+H66</f>
        <v>805000</v>
      </c>
    </row>
    <row r="64" spans="1:8" x14ac:dyDescent="0.3">
      <c r="A64" s="67"/>
      <c r="B64" s="32"/>
      <c r="C64" s="31" t="s">
        <v>72</v>
      </c>
      <c r="D64" s="31" t="s">
        <v>73</v>
      </c>
      <c r="E64" s="31"/>
      <c r="F64" s="23"/>
      <c r="G64" s="50">
        <v>800000</v>
      </c>
      <c r="H64" s="87">
        <v>800000</v>
      </c>
    </row>
    <row r="65" spans="1:8" x14ac:dyDescent="0.3">
      <c r="A65" s="67"/>
      <c r="B65" s="32"/>
      <c r="C65" s="32"/>
      <c r="D65" s="32"/>
      <c r="E65" s="31" t="s">
        <v>74</v>
      </c>
      <c r="F65" s="23"/>
      <c r="G65" s="37">
        <v>800000</v>
      </c>
      <c r="H65" s="87">
        <v>800000</v>
      </c>
    </row>
    <row r="66" spans="1:8" x14ac:dyDescent="0.3">
      <c r="A66" s="68"/>
      <c r="B66" s="31"/>
      <c r="C66" s="31" t="s">
        <v>7</v>
      </c>
      <c r="D66" s="31" t="s">
        <v>8</v>
      </c>
      <c r="E66" s="31"/>
      <c r="F66" s="23"/>
      <c r="G66" s="37">
        <v>5000</v>
      </c>
      <c r="H66" s="87">
        <v>5000</v>
      </c>
    </row>
    <row r="67" spans="1:8" x14ac:dyDescent="0.3">
      <c r="A67" s="70"/>
      <c r="B67" s="4"/>
      <c r="C67" s="20"/>
      <c r="D67" s="20"/>
      <c r="E67" s="20"/>
      <c r="F67" s="21"/>
      <c r="G67" s="37"/>
      <c r="H67" s="87"/>
    </row>
    <row r="68" spans="1:8" x14ac:dyDescent="0.3">
      <c r="A68" s="66" t="s">
        <v>75</v>
      </c>
      <c r="B68" s="27"/>
      <c r="C68" s="25"/>
      <c r="D68" s="25"/>
      <c r="E68" s="25"/>
      <c r="F68" s="26"/>
      <c r="G68" s="10">
        <v>1176000</v>
      </c>
      <c r="H68" s="85">
        <f>H69</f>
        <v>1176000</v>
      </c>
    </row>
    <row r="69" spans="1:8" x14ac:dyDescent="0.3">
      <c r="A69" s="67" t="s">
        <v>45</v>
      </c>
      <c r="B69" s="32"/>
      <c r="C69" s="32" t="s">
        <v>46</v>
      </c>
      <c r="D69" s="32"/>
      <c r="E69" s="32"/>
      <c r="F69" s="7"/>
      <c r="G69" s="51">
        <v>1176000</v>
      </c>
      <c r="H69" s="86">
        <v>1176000</v>
      </c>
    </row>
    <row r="70" spans="1:8" x14ac:dyDescent="0.3">
      <c r="A70" s="68"/>
      <c r="B70" s="31" t="s">
        <v>65</v>
      </c>
      <c r="C70" s="31"/>
      <c r="D70" s="31" t="s">
        <v>66</v>
      </c>
      <c r="E70" s="31"/>
      <c r="F70" s="41"/>
      <c r="G70" s="37">
        <v>1176000</v>
      </c>
      <c r="H70" s="87">
        <v>1176000</v>
      </c>
    </row>
    <row r="71" spans="1:8" x14ac:dyDescent="0.3">
      <c r="A71" s="68"/>
      <c r="B71" s="31"/>
      <c r="C71" s="31"/>
      <c r="D71" s="31"/>
      <c r="E71" s="31"/>
      <c r="F71" s="41"/>
      <c r="G71" s="37"/>
      <c r="H71" s="87"/>
    </row>
    <row r="72" spans="1:8" x14ac:dyDescent="0.3">
      <c r="A72" s="66" t="s">
        <v>76</v>
      </c>
      <c r="B72" s="43"/>
      <c r="C72" s="43"/>
      <c r="D72" s="43"/>
      <c r="E72" s="43"/>
      <c r="F72" s="44"/>
      <c r="G72" s="9">
        <v>600000</v>
      </c>
      <c r="H72" s="85">
        <f>H73</f>
        <v>600000</v>
      </c>
    </row>
    <row r="73" spans="1:8" x14ac:dyDescent="0.3">
      <c r="A73" s="67" t="s">
        <v>5</v>
      </c>
      <c r="B73" s="32"/>
      <c r="C73" s="32" t="s">
        <v>6</v>
      </c>
      <c r="D73" s="32"/>
      <c r="E73" s="32"/>
      <c r="F73" s="41"/>
      <c r="G73" s="51">
        <v>600000</v>
      </c>
      <c r="H73" s="86">
        <f>H74</f>
        <v>600000</v>
      </c>
    </row>
    <row r="74" spans="1:8" x14ac:dyDescent="0.3">
      <c r="A74" s="68"/>
      <c r="B74" s="31"/>
      <c r="C74" s="31" t="s">
        <v>39</v>
      </c>
      <c r="D74" s="31" t="s">
        <v>40</v>
      </c>
      <c r="E74" s="31"/>
      <c r="F74" s="41"/>
      <c r="G74" s="37">
        <v>600000</v>
      </c>
      <c r="H74" s="87">
        <v>600000</v>
      </c>
    </row>
    <row r="75" spans="1:8" x14ac:dyDescent="0.3">
      <c r="A75" s="71" t="s">
        <v>230</v>
      </c>
      <c r="B75" s="95" t="s">
        <v>229</v>
      </c>
      <c r="C75" s="45"/>
      <c r="D75" s="45"/>
      <c r="E75" s="45"/>
      <c r="F75" s="49"/>
      <c r="G75" s="52"/>
      <c r="H75" s="85">
        <f>H76</f>
        <v>500000</v>
      </c>
    </row>
    <row r="76" spans="1:8" x14ac:dyDescent="0.3">
      <c r="A76" s="67" t="s">
        <v>5</v>
      </c>
      <c r="B76" s="32"/>
      <c r="C76" s="32" t="s">
        <v>6</v>
      </c>
      <c r="D76" s="32"/>
      <c r="E76" s="32"/>
      <c r="F76" s="41"/>
      <c r="G76" s="37"/>
      <c r="H76" s="86">
        <f>H77</f>
        <v>500000</v>
      </c>
    </row>
    <row r="77" spans="1:8" x14ac:dyDescent="0.3">
      <c r="A77" s="68"/>
      <c r="B77" s="31"/>
      <c r="C77" s="31" t="s">
        <v>39</v>
      </c>
      <c r="D77" s="31" t="s">
        <v>40</v>
      </c>
      <c r="E77" s="31"/>
      <c r="F77" s="41"/>
      <c r="G77" s="37"/>
      <c r="H77" s="87">
        <v>500000</v>
      </c>
    </row>
    <row r="78" spans="1:8" x14ac:dyDescent="0.3">
      <c r="A78" s="66"/>
      <c r="B78" s="43"/>
      <c r="C78" s="43"/>
      <c r="D78" s="43"/>
      <c r="E78" s="43"/>
      <c r="F78" s="44"/>
      <c r="G78" s="52"/>
      <c r="H78" s="96"/>
    </row>
    <row r="79" spans="1:8" x14ac:dyDescent="0.3">
      <c r="A79" s="72" t="s">
        <v>77</v>
      </c>
      <c r="B79" s="73"/>
      <c r="C79" s="74"/>
      <c r="D79" s="74"/>
      <c r="E79" s="74"/>
      <c r="F79" s="74"/>
      <c r="G79" s="75">
        <v>33763420</v>
      </c>
      <c r="H79" s="88">
        <f>H72+H68+H62+H39+H33+H19+H12+H7+H75</f>
        <v>45075647</v>
      </c>
    </row>
    <row r="80" spans="1:8" x14ac:dyDescent="0.3">
      <c r="A80" s="2"/>
      <c r="B80" s="1"/>
      <c r="C80" s="12"/>
      <c r="D80" s="12"/>
      <c r="E80" s="12"/>
      <c r="F80" s="12"/>
      <c r="G80" s="64"/>
    </row>
    <row r="81" spans="1:7" x14ac:dyDescent="0.3">
      <c r="A81" s="2"/>
      <c r="B81" s="1"/>
      <c r="C81" s="12"/>
      <c r="D81" s="12"/>
      <c r="E81" s="12"/>
      <c r="F81" s="12"/>
      <c r="G81" s="64"/>
    </row>
  </sheetData>
  <mergeCells count="7">
    <mergeCell ref="A1:H1"/>
    <mergeCell ref="A2:H2"/>
    <mergeCell ref="A3:H3"/>
    <mergeCell ref="A5:F6"/>
    <mergeCell ref="A4:H4"/>
    <mergeCell ref="H5:H6"/>
    <mergeCell ref="G5:G6"/>
  </mergeCells>
  <phoneticPr fontId="26" type="noConversion"/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7B449-ABC1-4D6F-8A25-F17743A7C33A}">
  <dimension ref="A1:J188"/>
  <sheetViews>
    <sheetView view="pageBreakPreview" topLeftCell="A19" zoomScaleNormal="85" zoomScaleSheetLayoutView="100" workbookViewId="0">
      <selection activeCell="D33" sqref="D33:E33"/>
    </sheetView>
  </sheetViews>
  <sheetFormatPr defaultRowHeight="13.8" x14ac:dyDescent="0.25"/>
  <cols>
    <col min="1" max="3" width="8.88671875" style="100"/>
    <col min="4" max="4" width="31.88671875" style="100" customWidth="1"/>
    <col min="5" max="5" width="28" style="100" customWidth="1"/>
    <col min="6" max="6" width="26.109375" style="113" customWidth="1"/>
    <col min="7" max="7" width="20.109375" style="100" customWidth="1"/>
    <col min="8" max="8" width="22.5546875" style="100" customWidth="1"/>
    <col min="9" max="16384" width="8.88671875" style="100"/>
  </cols>
  <sheetData>
    <row r="1" spans="1:8" ht="15.6" x14ac:dyDescent="0.3">
      <c r="A1" s="55" t="s">
        <v>0</v>
      </c>
      <c r="B1" s="55"/>
      <c r="C1" s="55"/>
      <c r="D1" s="55"/>
      <c r="E1" s="55"/>
      <c r="F1" s="55"/>
      <c r="G1" s="55"/>
      <c r="H1" s="55"/>
    </row>
    <row r="2" spans="1:8" ht="15.6" x14ac:dyDescent="0.3">
      <c r="A2" s="55" t="s">
        <v>247</v>
      </c>
      <c r="B2" s="55"/>
      <c r="C2" s="55"/>
      <c r="D2" s="55"/>
      <c r="E2" s="55"/>
      <c r="F2" s="55"/>
      <c r="G2" s="55"/>
      <c r="H2" s="55"/>
    </row>
    <row r="3" spans="1:8" ht="15.6" x14ac:dyDescent="0.3">
      <c r="A3" s="55" t="s">
        <v>1</v>
      </c>
      <c r="B3" s="55"/>
      <c r="C3" s="55"/>
      <c r="D3" s="55"/>
      <c r="E3" s="55"/>
      <c r="F3" s="55"/>
      <c r="G3" s="55"/>
      <c r="H3" s="55"/>
    </row>
    <row r="4" spans="1:8" ht="15.6" x14ac:dyDescent="0.3">
      <c r="A4" s="14"/>
      <c r="B4" s="14"/>
      <c r="C4" s="14"/>
      <c r="D4" s="14"/>
      <c r="E4" s="14"/>
      <c r="F4" s="3"/>
      <c r="G4" s="102" t="s">
        <v>78</v>
      </c>
      <c r="H4" s="102"/>
    </row>
    <row r="5" spans="1:8" x14ac:dyDescent="0.25">
      <c r="A5" s="76" t="s">
        <v>2</v>
      </c>
      <c r="B5" s="77"/>
      <c r="C5" s="77"/>
      <c r="D5" s="77"/>
      <c r="E5" s="77"/>
      <c r="F5" s="77" t="s">
        <v>248</v>
      </c>
      <c r="G5" s="116" t="s">
        <v>224</v>
      </c>
      <c r="H5" s="125" t="s">
        <v>225</v>
      </c>
    </row>
    <row r="6" spans="1:8" x14ac:dyDescent="0.25">
      <c r="A6" s="117"/>
      <c r="B6" s="99"/>
      <c r="C6" s="99"/>
      <c r="D6" s="99"/>
      <c r="E6" s="99"/>
      <c r="F6" s="99"/>
      <c r="G6" s="56"/>
      <c r="H6" s="126"/>
    </row>
    <row r="7" spans="1:8" ht="15.6" x14ac:dyDescent="0.3">
      <c r="A7" s="118" t="s">
        <v>4</v>
      </c>
      <c r="B7" s="24"/>
      <c r="C7" s="24"/>
      <c r="D7" s="24"/>
      <c r="E7" s="24"/>
      <c r="F7" s="103"/>
      <c r="G7" s="10">
        <v>12342097</v>
      </c>
      <c r="H7" s="85">
        <f>H8+H12+H14+H29</f>
        <v>13315647</v>
      </c>
    </row>
    <row r="8" spans="1:8" ht="15.6" x14ac:dyDescent="0.3">
      <c r="A8" s="119" t="s">
        <v>79</v>
      </c>
      <c r="B8" s="16"/>
      <c r="C8" s="16" t="s">
        <v>80</v>
      </c>
      <c r="D8" s="16"/>
      <c r="E8" s="16"/>
      <c r="F8" s="114">
        <v>1</v>
      </c>
      <c r="G8" s="51">
        <v>6090000</v>
      </c>
      <c r="H8" s="127">
        <f>H9</f>
        <v>4900000</v>
      </c>
    </row>
    <row r="9" spans="1:8" ht="15.6" x14ac:dyDescent="0.3">
      <c r="A9" s="120"/>
      <c r="B9" s="13" t="s">
        <v>81</v>
      </c>
      <c r="C9" s="13"/>
      <c r="D9" s="13" t="s">
        <v>82</v>
      </c>
      <c r="E9" s="13"/>
      <c r="F9" s="3"/>
      <c r="G9" s="37">
        <v>6090000</v>
      </c>
      <c r="H9" s="128">
        <v>4900000</v>
      </c>
    </row>
    <row r="10" spans="1:8" ht="15.6" x14ac:dyDescent="0.3">
      <c r="A10" s="120"/>
      <c r="B10" s="13"/>
      <c r="C10" s="13" t="s">
        <v>83</v>
      </c>
      <c r="D10" s="13" t="s">
        <v>84</v>
      </c>
      <c r="E10" s="13"/>
      <c r="F10" s="3"/>
      <c r="G10" s="37">
        <v>6090000</v>
      </c>
      <c r="H10" s="129">
        <v>4900000</v>
      </c>
    </row>
    <row r="11" spans="1:8" ht="15.6" x14ac:dyDescent="0.3">
      <c r="A11" s="120"/>
      <c r="B11" s="13"/>
      <c r="C11" s="13"/>
      <c r="D11" s="31"/>
      <c r="E11" s="13" t="s">
        <v>85</v>
      </c>
      <c r="F11" s="3"/>
      <c r="G11" s="37">
        <v>6090000</v>
      </c>
      <c r="H11" s="128">
        <v>4900000</v>
      </c>
    </row>
    <row r="12" spans="1:8" ht="15.6" x14ac:dyDescent="0.3">
      <c r="A12" s="119" t="s">
        <v>86</v>
      </c>
      <c r="B12" s="16"/>
      <c r="C12" s="16" t="s">
        <v>87</v>
      </c>
      <c r="D12" s="19"/>
      <c r="E12" s="19"/>
      <c r="F12" s="15"/>
      <c r="G12" s="51">
        <v>1190000</v>
      </c>
      <c r="H12" s="127">
        <f>H13</f>
        <v>860000</v>
      </c>
    </row>
    <row r="13" spans="1:8" ht="15.6" x14ac:dyDescent="0.3">
      <c r="A13" s="120"/>
      <c r="B13" s="13"/>
      <c r="C13" s="13"/>
      <c r="D13" s="13" t="s">
        <v>88</v>
      </c>
      <c r="E13" s="13"/>
      <c r="F13" s="3"/>
      <c r="G13" s="37">
        <v>1190000</v>
      </c>
      <c r="H13" s="128">
        <v>860000</v>
      </c>
    </row>
    <row r="14" spans="1:8" ht="15.6" x14ac:dyDescent="0.3">
      <c r="A14" s="119" t="s">
        <v>89</v>
      </c>
      <c r="B14" s="16"/>
      <c r="C14" s="16" t="s">
        <v>90</v>
      </c>
      <c r="D14" s="16"/>
      <c r="E14" s="16"/>
      <c r="F14" s="3"/>
      <c r="G14" s="51">
        <v>1050000</v>
      </c>
      <c r="H14" s="127">
        <f>H15+H17+H22+H25</f>
        <v>1050000</v>
      </c>
    </row>
    <row r="15" spans="1:8" ht="15.6" x14ac:dyDescent="0.3">
      <c r="A15" s="120"/>
      <c r="B15" s="13" t="s">
        <v>91</v>
      </c>
      <c r="C15" s="13"/>
      <c r="D15" s="13" t="s">
        <v>92</v>
      </c>
      <c r="E15" s="18"/>
      <c r="F15" s="3"/>
      <c r="G15" s="50">
        <v>150000</v>
      </c>
      <c r="H15" s="128">
        <v>150000</v>
      </c>
    </row>
    <row r="16" spans="1:8" ht="15.6" x14ac:dyDescent="0.3">
      <c r="A16" s="120"/>
      <c r="B16" s="13"/>
      <c r="C16" s="13" t="s">
        <v>93</v>
      </c>
      <c r="D16" s="13" t="s">
        <v>94</v>
      </c>
      <c r="E16" s="13"/>
      <c r="F16" s="3"/>
      <c r="G16" s="37">
        <v>150000</v>
      </c>
      <c r="H16" s="129">
        <v>150000</v>
      </c>
    </row>
    <row r="17" spans="1:8" ht="15.6" x14ac:dyDescent="0.3">
      <c r="A17" s="120"/>
      <c r="B17" s="13" t="s">
        <v>95</v>
      </c>
      <c r="C17" s="13"/>
      <c r="D17" s="13" t="s">
        <v>96</v>
      </c>
      <c r="E17" s="13"/>
      <c r="F17" s="3"/>
      <c r="G17" s="50">
        <v>350000</v>
      </c>
      <c r="H17" s="128">
        <v>350000</v>
      </c>
    </row>
    <row r="18" spans="1:8" ht="15.6" x14ac:dyDescent="0.3">
      <c r="A18" s="120"/>
      <c r="B18" s="13"/>
      <c r="C18" s="13" t="s">
        <v>97</v>
      </c>
      <c r="D18" s="13" t="s">
        <v>98</v>
      </c>
      <c r="E18" s="13"/>
      <c r="F18" s="3"/>
      <c r="G18" s="50">
        <v>220000</v>
      </c>
      <c r="H18" s="128">
        <v>220000</v>
      </c>
    </row>
    <row r="19" spans="1:8" ht="15.6" x14ac:dyDescent="0.3">
      <c r="A19" s="120"/>
      <c r="B19" s="13"/>
      <c r="C19" s="13"/>
      <c r="D19" s="13"/>
      <c r="E19" s="13" t="s">
        <v>99</v>
      </c>
      <c r="F19" s="3"/>
      <c r="G19" s="37">
        <v>220000</v>
      </c>
      <c r="H19" s="128">
        <v>220000</v>
      </c>
    </row>
    <row r="20" spans="1:8" ht="15.6" x14ac:dyDescent="0.3">
      <c r="A20" s="120"/>
      <c r="B20" s="13"/>
      <c r="C20" s="13" t="s">
        <v>100</v>
      </c>
      <c r="D20" s="13" t="s">
        <v>101</v>
      </c>
      <c r="E20" s="13"/>
      <c r="F20" s="3"/>
      <c r="G20" s="50">
        <v>130000</v>
      </c>
      <c r="H20" s="128">
        <v>130000</v>
      </c>
    </row>
    <row r="21" spans="1:8" ht="15.6" x14ac:dyDescent="0.3">
      <c r="A21" s="120"/>
      <c r="B21" s="13"/>
      <c r="C21" s="13"/>
      <c r="D21" s="13"/>
      <c r="E21" s="13" t="s">
        <v>102</v>
      </c>
      <c r="F21" s="3"/>
      <c r="G21" s="37">
        <v>130000</v>
      </c>
      <c r="H21" s="128">
        <v>130000</v>
      </c>
    </row>
    <row r="22" spans="1:8" ht="15.6" x14ac:dyDescent="0.3">
      <c r="A22" s="120"/>
      <c r="B22" s="13" t="s">
        <v>103</v>
      </c>
      <c r="C22" s="13"/>
      <c r="D22" s="13" t="s">
        <v>104</v>
      </c>
      <c r="E22" s="13"/>
      <c r="F22" s="3"/>
      <c r="G22" s="50">
        <v>400000</v>
      </c>
      <c r="H22" s="128">
        <v>400000</v>
      </c>
    </row>
    <row r="23" spans="1:8" ht="15.6" x14ac:dyDescent="0.3">
      <c r="A23" s="120"/>
      <c r="B23" s="13"/>
      <c r="C23" s="13" t="s">
        <v>105</v>
      </c>
      <c r="D23" s="13" t="s">
        <v>106</v>
      </c>
      <c r="E23" s="13"/>
      <c r="F23" s="3"/>
      <c r="G23" s="50">
        <v>400000</v>
      </c>
      <c r="H23" s="128">
        <v>400000</v>
      </c>
    </row>
    <row r="24" spans="1:8" ht="15.6" x14ac:dyDescent="0.3">
      <c r="A24" s="120"/>
      <c r="B24" s="13"/>
      <c r="C24" s="13"/>
      <c r="D24" s="13"/>
      <c r="E24" s="13" t="s">
        <v>107</v>
      </c>
      <c r="F24" s="3"/>
      <c r="G24" s="37">
        <v>400000</v>
      </c>
      <c r="H24" s="128">
        <v>400000</v>
      </c>
    </row>
    <row r="25" spans="1:8" ht="15.6" x14ac:dyDescent="0.3">
      <c r="A25" s="120"/>
      <c r="B25" s="13" t="s">
        <v>108</v>
      </c>
      <c r="C25" s="13"/>
      <c r="D25" s="13" t="s">
        <v>109</v>
      </c>
      <c r="E25" s="13"/>
      <c r="F25" s="3"/>
      <c r="G25" s="50">
        <v>150000</v>
      </c>
      <c r="H25" s="128">
        <v>150000</v>
      </c>
    </row>
    <row r="26" spans="1:8" ht="15.6" x14ac:dyDescent="0.3">
      <c r="A26" s="120"/>
      <c r="B26" s="13"/>
      <c r="C26" s="13" t="s">
        <v>110</v>
      </c>
      <c r="D26" s="13" t="s">
        <v>111</v>
      </c>
      <c r="E26" s="13"/>
      <c r="F26" s="3"/>
      <c r="G26" s="37">
        <v>135000</v>
      </c>
      <c r="H26" s="128">
        <v>135000</v>
      </c>
    </row>
    <row r="27" spans="1:8" ht="15.6" x14ac:dyDescent="0.3">
      <c r="A27" s="120"/>
      <c r="B27" s="13"/>
      <c r="C27" s="13" t="s">
        <v>112</v>
      </c>
      <c r="D27" s="13" t="s">
        <v>113</v>
      </c>
      <c r="E27" s="13"/>
      <c r="F27" s="3"/>
      <c r="G27" s="37">
        <v>10000</v>
      </c>
      <c r="H27" s="128">
        <v>10000</v>
      </c>
    </row>
    <row r="28" spans="1:8" ht="15.6" x14ac:dyDescent="0.3">
      <c r="A28" s="120"/>
      <c r="B28" s="13"/>
      <c r="C28" s="13" t="s">
        <v>114</v>
      </c>
      <c r="D28" s="13" t="s">
        <v>115</v>
      </c>
      <c r="E28" s="13"/>
      <c r="F28" s="3"/>
      <c r="G28" s="37">
        <v>5000</v>
      </c>
      <c r="H28" s="128">
        <v>5000</v>
      </c>
    </row>
    <row r="29" spans="1:8" ht="15.6" x14ac:dyDescent="0.3">
      <c r="A29" s="119" t="s">
        <v>116</v>
      </c>
      <c r="B29" s="16"/>
      <c r="C29" s="16" t="s">
        <v>117</v>
      </c>
      <c r="D29" s="16"/>
      <c r="E29" s="16"/>
      <c r="F29" s="60"/>
      <c r="G29" s="51">
        <v>4012097</v>
      </c>
      <c r="H29" s="127">
        <f>H30+H37+H39</f>
        <v>6505647</v>
      </c>
    </row>
    <row r="30" spans="1:8" ht="15.6" x14ac:dyDescent="0.3">
      <c r="A30" s="120"/>
      <c r="B30" s="13"/>
      <c r="C30" s="13" t="s">
        <v>118</v>
      </c>
      <c r="D30" s="13" t="s">
        <v>119</v>
      </c>
      <c r="E30" s="13"/>
      <c r="F30" s="3"/>
      <c r="G30" s="50">
        <v>3962097</v>
      </c>
      <c r="H30" s="128">
        <f>H31+H32+H33+H35+H36</f>
        <v>2526000</v>
      </c>
    </row>
    <row r="31" spans="1:8" ht="28.2" customHeight="1" x14ac:dyDescent="0.3">
      <c r="A31" s="120"/>
      <c r="B31" s="13"/>
      <c r="C31" s="13"/>
      <c r="D31" s="160" t="s">
        <v>249</v>
      </c>
      <c r="E31" s="160"/>
      <c r="F31" s="15"/>
      <c r="G31" s="37">
        <v>3244415</v>
      </c>
      <c r="H31" s="128">
        <v>1791000</v>
      </c>
    </row>
    <row r="32" spans="1:8" ht="27" customHeight="1" x14ac:dyDescent="0.3">
      <c r="A32" s="120"/>
      <c r="B32" s="13"/>
      <c r="C32" s="13"/>
      <c r="D32" s="160" t="s">
        <v>254</v>
      </c>
      <c r="E32" s="160"/>
      <c r="F32" s="15"/>
      <c r="G32" s="37">
        <v>83154</v>
      </c>
      <c r="H32" s="128">
        <v>100000</v>
      </c>
    </row>
    <row r="33" spans="1:8" ht="13.8" customHeight="1" x14ac:dyDescent="0.3">
      <c r="A33" s="120"/>
      <c r="B33" s="13"/>
      <c r="C33" s="13"/>
      <c r="D33" s="161" t="s">
        <v>120</v>
      </c>
      <c r="E33" s="161"/>
      <c r="F33" s="3"/>
      <c r="G33" s="50">
        <v>15000</v>
      </c>
      <c r="H33" s="128">
        <v>15000</v>
      </c>
    </row>
    <row r="34" spans="1:8" ht="13.8" customHeight="1" x14ac:dyDescent="0.3">
      <c r="A34" s="120"/>
      <c r="B34" s="13"/>
      <c r="C34" s="13"/>
      <c r="D34" s="159" t="s">
        <v>253</v>
      </c>
      <c r="E34" s="159"/>
      <c r="F34" s="3"/>
      <c r="G34" s="37"/>
      <c r="H34" s="128"/>
    </row>
    <row r="35" spans="1:8" ht="13.8" customHeight="1" x14ac:dyDescent="0.3">
      <c r="A35" s="120"/>
      <c r="B35" s="13"/>
      <c r="C35" s="13"/>
      <c r="D35" s="161" t="s">
        <v>121</v>
      </c>
      <c r="E35" s="161"/>
      <c r="F35" s="3"/>
      <c r="G35" s="37">
        <v>365000</v>
      </c>
      <c r="H35" s="128">
        <v>365000</v>
      </c>
    </row>
    <row r="36" spans="1:8" ht="28.2" customHeight="1" x14ac:dyDescent="0.3">
      <c r="A36" s="120"/>
      <c r="B36" s="13"/>
      <c r="C36" s="13"/>
      <c r="D36" s="160" t="s">
        <v>122</v>
      </c>
      <c r="E36" s="160"/>
      <c r="F36" s="3"/>
      <c r="G36" s="37">
        <v>254528</v>
      </c>
      <c r="H36" s="128">
        <v>255000</v>
      </c>
    </row>
    <row r="37" spans="1:8" ht="15.6" x14ac:dyDescent="0.3">
      <c r="A37" s="120"/>
      <c r="B37" s="13"/>
      <c r="C37" s="13" t="s">
        <v>123</v>
      </c>
      <c r="D37" s="13" t="s">
        <v>124</v>
      </c>
      <c r="E37" s="13"/>
      <c r="F37" s="3"/>
      <c r="G37" s="37">
        <v>50000</v>
      </c>
      <c r="H37" s="128">
        <v>50000</v>
      </c>
    </row>
    <row r="38" spans="1:8" ht="15.6" x14ac:dyDescent="0.3">
      <c r="A38" s="120"/>
      <c r="B38" s="13"/>
      <c r="C38" s="13"/>
      <c r="D38" s="158" t="s">
        <v>125</v>
      </c>
      <c r="E38" s="158"/>
      <c r="F38" s="3"/>
      <c r="G38" s="37">
        <v>50000</v>
      </c>
      <c r="H38" s="128">
        <v>50000</v>
      </c>
    </row>
    <row r="39" spans="1:8" ht="15.6" x14ac:dyDescent="0.3">
      <c r="A39" s="120"/>
      <c r="B39" s="13"/>
      <c r="C39" s="13" t="s">
        <v>126</v>
      </c>
      <c r="D39" s="13" t="s">
        <v>127</v>
      </c>
      <c r="E39" s="13"/>
      <c r="F39" s="3"/>
      <c r="G39" s="37">
        <v>0</v>
      </c>
      <c r="H39" s="128">
        <v>3929647</v>
      </c>
    </row>
    <row r="40" spans="1:8" ht="15.6" x14ac:dyDescent="0.3">
      <c r="A40" s="120"/>
      <c r="B40" s="13"/>
      <c r="C40" s="13"/>
      <c r="D40" s="13"/>
      <c r="E40" s="13"/>
      <c r="F40" s="3"/>
      <c r="G40" s="37"/>
      <c r="H40" s="128"/>
    </row>
    <row r="41" spans="1:8" ht="15.6" x14ac:dyDescent="0.3">
      <c r="A41" s="118" t="s">
        <v>38</v>
      </c>
      <c r="B41" s="42"/>
      <c r="C41" s="42"/>
      <c r="D41" s="42"/>
      <c r="E41" s="42"/>
      <c r="F41" s="104"/>
      <c r="G41" s="10">
        <v>406500</v>
      </c>
      <c r="H41" s="130">
        <f>H42</f>
        <v>445000</v>
      </c>
    </row>
    <row r="42" spans="1:8" ht="15.6" x14ac:dyDescent="0.3">
      <c r="A42" s="119" t="s">
        <v>89</v>
      </c>
      <c r="B42" s="16"/>
      <c r="C42" s="16" t="s">
        <v>90</v>
      </c>
      <c r="D42" s="16"/>
      <c r="E42" s="16"/>
      <c r="F42" s="3"/>
      <c r="G42" s="51">
        <v>406500</v>
      </c>
      <c r="H42" s="127">
        <f>H43+H45</f>
        <v>445000</v>
      </c>
    </row>
    <row r="43" spans="1:8" ht="15.6" x14ac:dyDescent="0.3">
      <c r="A43" s="120"/>
      <c r="B43" s="13" t="s">
        <v>103</v>
      </c>
      <c r="C43" s="13"/>
      <c r="D43" s="13" t="s">
        <v>104</v>
      </c>
      <c r="E43" s="13"/>
      <c r="F43" s="3"/>
      <c r="G43" s="37">
        <v>320000</v>
      </c>
      <c r="H43" s="128">
        <f>H44</f>
        <v>350000</v>
      </c>
    </row>
    <row r="44" spans="1:8" ht="15.6" x14ac:dyDescent="0.3">
      <c r="A44" s="120"/>
      <c r="B44" s="13"/>
      <c r="C44" s="13" t="s">
        <v>128</v>
      </c>
      <c r="D44" s="13" t="s">
        <v>129</v>
      </c>
      <c r="E44" s="13"/>
      <c r="F44" s="3"/>
      <c r="G44" s="37">
        <v>320000</v>
      </c>
      <c r="H44" s="128">
        <v>350000</v>
      </c>
    </row>
    <row r="45" spans="1:8" ht="15.6" x14ac:dyDescent="0.3">
      <c r="A45" s="120"/>
      <c r="B45" s="13" t="s">
        <v>108</v>
      </c>
      <c r="C45" s="13"/>
      <c r="D45" s="13" t="s">
        <v>109</v>
      </c>
      <c r="E45" s="13"/>
      <c r="F45" s="3"/>
      <c r="G45" s="37">
        <v>86500</v>
      </c>
      <c r="H45" s="128">
        <f>H46</f>
        <v>95000</v>
      </c>
    </row>
    <row r="46" spans="1:8" ht="15.6" x14ac:dyDescent="0.3">
      <c r="A46" s="120"/>
      <c r="B46" s="13"/>
      <c r="C46" s="13" t="s">
        <v>110</v>
      </c>
      <c r="D46" s="13" t="s">
        <v>111</v>
      </c>
      <c r="E46" s="13"/>
      <c r="F46" s="3"/>
      <c r="G46" s="37">
        <v>86500</v>
      </c>
      <c r="H46" s="128">
        <v>95000</v>
      </c>
    </row>
    <row r="47" spans="1:8" ht="15.6" x14ac:dyDescent="0.3">
      <c r="A47" s="120"/>
      <c r="B47" s="13"/>
      <c r="C47" s="13"/>
      <c r="D47" s="13"/>
      <c r="E47" s="13"/>
      <c r="F47" s="3"/>
      <c r="G47" s="37"/>
      <c r="H47" s="128"/>
    </row>
    <row r="48" spans="1:8" ht="15.6" x14ac:dyDescent="0.3">
      <c r="A48" s="118" t="s">
        <v>44</v>
      </c>
      <c r="B48" s="42"/>
      <c r="C48" s="42"/>
      <c r="D48" s="42"/>
      <c r="E48" s="42"/>
      <c r="F48" s="104"/>
      <c r="G48" s="10">
        <v>700000</v>
      </c>
      <c r="H48" s="130">
        <f>H49</f>
        <v>900000</v>
      </c>
    </row>
    <row r="49" spans="1:8" ht="15.6" x14ac:dyDescent="0.3">
      <c r="A49" s="119" t="s">
        <v>130</v>
      </c>
      <c r="B49" s="16"/>
      <c r="C49" s="16" t="s">
        <v>131</v>
      </c>
      <c r="D49" s="16"/>
      <c r="E49" s="16"/>
      <c r="F49" s="3"/>
      <c r="G49" s="51">
        <v>700000</v>
      </c>
      <c r="H49" s="127">
        <f>H50</f>
        <v>900000</v>
      </c>
    </row>
    <row r="50" spans="1:8" ht="15.6" x14ac:dyDescent="0.3">
      <c r="A50" s="120"/>
      <c r="B50" s="13"/>
      <c r="C50" s="13" t="s">
        <v>132</v>
      </c>
      <c r="D50" s="13" t="s">
        <v>133</v>
      </c>
      <c r="E50" s="13"/>
      <c r="F50" s="3"/>
      <c r="G50" s="37">
        <v>700000</v>
      </c>
      <c r="H50" s="128">
        <v>900000</v>
      </c>
    </row>
    <row r="51" spans="1:8" ht="15.6" x14ac:dyDescent="0.3">
      <c r="A51" s="120"/>
      <c r="B51" s="13"/>
      <c r="C51" s="13"/>
      <c r="D51" s="13"/>
      <c r="E51" s="13"/>
      <c r="F51" s="3"/>
      <c r="G51" s="37"/>
      <c r="H51" s="128"/>
    </row>
    <row r="52" spans="1:8" ht="15.6" x14ac:dyDescent="0.3">
      <c r="A52" s="66" t="s">
        <v>76</v>
      </c>
      <c r="B52" s="25"/>
      <c r="C52" s="25"/>
      <c r="D52" s="25"/>
      <c r="E52" s="25"/>
      <c r="F52" s="105"/>
      <c r="G52" s="10">
        <v>9100000</v>
      </c>
      <c r="H52" s="130">
        <f>H53+H64+H67+H79</f>
        <v>18137000</v>
      </c>
    </row>
    <row r="53" spans="1:8" ht="15.6" x14ac:dyDescent="0.3">
      <c r="A53" s="67" t="s">
        <v>79</v>
      </c>
      <c r="B53" s="22"/>
      <c r="C53" s="22" t="s">
        <v>80</v>
      </c>
      <c r="D53" s="22"/>
      <c r="E53" s="22"/>
      <c r="F53" s="97">
        <v>2</v>
      </c>
      <c r="G53" s="51">
        <v>5431000</v>
      </c>
      <c r="H53" s="127">
        <f>H54+H61</f>
        <v>8731000</v>
      </c>
    </row>
    <row r="54" spans="1:8" ht="15.6" x14ac:dyDescent="0.3">
      <c r="A54" s="68"/>
      <c r="B54" s="40" t="s">
        <v>134</v>
      </c>
      <c r="C54" s="40"/>
      <c r="D54" s="40" t="s">
        <v>135</v>
      </c>
      <c r="E54" s="40"/>
      <c r="F54" s="106"/>
      <c r="G54" s="50">
        <v>5036000</v>
      </c>
      <c r="H54" s="128">
        <f>H55+H57+H59+H60</f>
        <v>7831000</v>
      </c>
    </row>
    <row r="55" spans="1:8" ht="15.6" x14ac:dyDescent="0.3">
      <c r="A55" s="68"/>
      <c r="B55" s="40"/>
      <c r="C55" s="40" t="s">
        <v>136</v>
      </c>
      <c r="D55" s="40" t="s">
        <v>137</v>
      </c>
      <c r="E55" s="40"/>
      <c r="F55" s="106"/>
      <c r="G55" s="50">
        <v>4651000</v>
      </c>
      <c r="H55" s="128">
        <f>H56</f>
        <v>6416000</v>
      </c>
    </row>
    <row r="56" spans="1:8" ht="15.6" x14ac:dyDescent="0.3">
      <c r="A56" s="68"/>
      <c r="B56" s="40"/>
      <c r="C56" s="40"/>
      <c r="D56" s="40" t="s">
        <v>138</v>
      </c>
      <c r="E56" s="40"/>
      <c r="F56" s="106"/>
      <c r="G56" s="37">
        <v>4651000</v>
      </c>
      <c r="H56" s="128">
        <v>6416000</v>
      </c>
    </row>
    <row r="57" spans="1:8" ht="15.6" x14ac:dyDescent="0.3">
      <c r="A57" s="68"/>
      <c r="B57" s="40"/>
      <c r="C57" s="40" t="s">
        <v>139</v>
      </c>
      <c r="D57" s="40" t="s">
        <v>140</v>
      </c>
      <c r="E57" s="40"/>
      <c r="F57" s="106"/>
      <c r="G57" s="50">
        <v>200000</v>
      </c>
      <c r="H57" s="128">
        <f>H58</f>
        <v>300000</v>
      </c>
    </row>
    <row r="58" spans="1:8" ht="15.6" x14ac:dyDescent="0.3">
      <c r="A58" s="68"/>
      <c r="B58" s="40"/>
      <c r="C58" s="40"/>
      <c r="D58" s="40" t="s">
        <v>141</v>
      </c>
      <c r="E58" s="40" t="s">
        <v>242</v>
      </c>
      <c r="F58" s="106"/>
      <c r="G58" s="37">
        <v>200000</v>
      </c>
      <c r="H58" s="128">
        <v>300000</v>
      </c>
    </row>
    <row r="59" spans="1:8" ht="15.6" x14ac:dyDescent="0.3">
      <c r="A59" s="68"/>
      <c r="B59" s="40"/>
      <c r="C59" s="40" t="s">
        <v>142</v>
      </c>
      <c r="D59" s="40" t="s">
        <v>143</v>
      </c>
      <c r="E59" s="40"/>
      <c r="F59" s="106"/>
      <c r="G59" s="37">
        <v>145000</v>
      </c>
      <c r="H59" s="128">
        <v>1065000</v>
      </c>
    </row>
    <row r="60" spans="1:8" ht="15.6" x14ac:dyDescent="0.3">
      <c r="A60" s="68"/>
      <c r="B60" s="40"/>
      <c r="C60" s="40" t="s">
        <v>144</v>
      </c>
      <c r="D60" s="40" t="s">
        <v>145</v>
      </c>
      <c r="E60" s="40"/>
      <c r="F60" s="106"/>
      <c r="G60" s="37">
        <v>40000</v>
      </c>
      <c r="H60" s="128">
        <v>50000</v>
      </c>
    </row>
    <row r="61" spans="1:8" ht="15.6" x14ac:dyDescent="0.3">
      <c r="A61" s="68"/>
      <c r="B61" s="40" t="s">
        <v>81</v>
      </c>
      <c r="C61" s="40"/>
      <c r="D61" s="40" t="s">
        <v>82</v>
      </c>
      <c r="E61" s="40"/>
      <c r="F61" s="106"/>
      <c r="G61" s="50">
        <v>395000</v>
      </c>
      <c r="H61" s="128">
        <f>H62+H63</f>
        <v>900000</v>
      </c>
    </row>
    <row r="62" spans="1:8" ht="15.6" x14ac:dyDescent="0.3">
      <c r="A62" s="68"/>
      <c r="B62" s="40"/>
      <c r="C62" s="40" t="s">
        <v>146</v>
      </c>
      <c r="D62" s="40" t="s">
        <v>147</v>
      </c>
      <c r="E62" s="40"/>
      <c r="F62" s="106"/>
      <c r="G62" s="37">
        <v>395000</v>
      </c>
      <c r="H62" s="128">
        <v>0</v>
      </c>
    </row>
    <row r="63" spans="1:8" ht="15.6" x14ac:dyDescent="0.3">
      <c r="A63" s="68"/>
      <c r="B63" s="40"/>
      <c r="C63" s="40" t="s">
        <v>241</v>
      </c>
      <c r="D63" s="40"/>
      <c r="E63" s="40" t="s">
        <v>148</v>
      </c>
      <c r="F63" s="106"/>
      <c r="G63" s="37">
        <v>395000</v>
      </c>
      <c r="H63" s="128">
        <v>900000</v>
      </c>
    </row>
    <row r="64" spans="1:8" ht="15.6" x14ac:dyDescent="0.3">
      <c r="A64" s="67" t="s">
        <v>86</v>
      </c>
      <c r="B64" s="22"/>
      <c r="C64" s="22" t="s">
        <v>87</v>
      </c>
      <c r="D64" s="17"/>
      <c r="E64" s="17"/>
      <c r="F64" s="107"/>
      <c r="G64" s="51">
        <v>1074000</v>
      </c>
      <c r="H64" s="127">
        <f>H65+H66</f>
        <v>1560000</v>
      </c>
    </row>
    <row r="65" spans="1:8" ht="15.6" x14ac:dyDescent="0.3">
      <c r="A65" s="68"/>
      <c r="B65" s="40"/>
      <c r="C65" s="40" t="s">
        <v>149</v>
      </c>
      <c r="D65" s="40" t="s">
        <v>88</v>
      </c>
      <c r="E65" s="40"/>
      <c r="F65" s="106"/>
      <c r="G65" s="37">
        <v>1044000</v>
      </c>
      <c r="H65" s="128">
        <v>1462000</v>
      </c>
    </row>
    <row r="66" spans="1:8" ht="15.6" x14ac:dyDescent="0.3">
      <c r="A66" s="68"/>
      <c r="B66" s="40"/>
      <c r="C66" s="40" t="s">
        <v>150</v>
      </c>
      <c r="D66" s="40" t="s">
        <v>151</v>
      </c>
      <c r="E66" s="40"/>
      <c r="F66" s="106"/>
      <c r="G66" s="37">
        <v>30000</v>
      </c>
      <c r="H66" s="128">
        <v>98000</v>
      </c>
    </row>
    <row r="67" spans="1:8" ht="15.6" x14ac:dyDescent="0.3">
      <c r="A67" s="67" t="s">
        <v>89</v>
      </c>
      <c r="B67" s="22"/>
      <c r="C67" s="22" t="s">
        <v>90</v>
      </c>
      <c r="D67" s="22"/>
      <c r="E67" s="22"/>
      <c r="F67" s="106"/>
      <c r="G67" s="51">
        <v>2095000</v>
      </c>
      <c r="H67" s="127">
        <f>H68+H71+H77</f>
        <v>1778000</v>
      </c>
    </row>
    <row r="68" spans="1:8" ht="15.6" x14ac:dyDescent="0.3">
      <c r="A68" s="68"/>
      <c r="B68" s="40" t="s">
        <v>91</v>
      </c>
      <c r="C68" s="40"/>
      <c r="D68" s="40" t="s">
        <v>92</v>
      </c>
      <c r="E68" s="31"/>
      <c r="F68" s="106"/>
      <c r="G68" s="50">
        <v>650000</v>
      </c>
      <c r="H68" s="128">
        <f>H69</f>
        <v>500000</v>
      </c>
    </row>
    <row r="69" spans="1:8" ht="15.6" x14ac:dyDescent="0.3">
      <c r="A69" s="68"/>
      <c r="B69" s="40"/>
      <c r="C69" s="40" t="s">
        <v>93</v>
      </c>
      <c r="D69" s="40" t="s">
        <v>94</v>
      </c>
      <c r="E69" s="40"/>
      <c r="F69" s="106"/>
      <c r="G69" s="50">
        <v>650000</v>
      </c>
      <c r="H69" s="128">
        <v>500000</v>
      </c>
    </row>
    <row r="70" spans="1:8" ht="15.6" x14ac:dyDescent="0.3">
      <c r="A70" s="67"/>
      <c r="B70" s="22"/>
      <c r="C70" s="22"/>
      <c r="D70" s="22"/>
      <c r="E70" s="40" t="s">
        <v>152</v>
      </c>
      <c r="F70" s="106"/>
      <c r="G70" s="37">
        <v>650000</v>
      </c>
      <c r="H70" s="128"/>
    </row>
    <row r="71" spans="1:8" ht="15.6" x14ac:dyDescent="0.3">
      <c r="A71" s="68"/>
      <c r="B71" s="40" t="s">
        <v>103</v>
      </c>
      <c r="C71" s="40"/>
      <c r="D71" s="40" t="s">
        <v>104</v>
      </c>
      <c r="E71" s="40"/>
      <c r="F71" s="106"/>
      <c r="G71" s="50">
        <v>1050000</v>
      </c>
      <c r="H71" s="128">
        <f>H72+H73+H74</f>
        <v>900000</v>
      </c>
    </row>
    <row r="72" spans="1:8" ht="15.6" x14ac:dyDescent="0.3">
      <c r="A72" s="68"/>
      <c r="B72" s="40"/>
      <c r="C72" s="40" t="s">
        <v>153</v>
      </c>
      <c r="D72" s="40" t="s">
        <v>154</v>
      </c>
      <c r="E72" s="40"/>
      <c r="F72" s="106"/>
      <c r="G72" s="37">
        <v>150000</v>
      </c>
      <c r="H72" s="128">
        <v>150000</v>
      </c>
    </row>
    <row r="73" spans="1:8" ht="15.6" x14ac:dyDescent="0.3">
      <c r="A73" s="68"/>
      <c r="B73" s="40"/>
      <c r="C73" s="40" t="s">
        <v>155</v>
      </c>
      <c r="D73" s="40" t="s">
        <v>156</v>
      </c>
      <c r="E73" s="40"/>
      <c r="F73" s="106"/>
      <c r="G73" s="37">
        <v>250000</v>
      </c>
      <c r="H73" s="128">
        <v>200000</v>
      </c>
    </row>
    <row r="74" spans="1:8" ht="15.6" x14ac:dyDescent="0.3">
      <c r="A74" s="68"/>
      <c r="B74" s="40"/>
      <c r="C74" s="40" t="s">
        <v>105</v>
      </c>
      <c r="D74" s="40" t="s">
        <v>106</v>
      </c>
      <c r="E74" s="40"/>
      <c r="F74" s="106"/>
      <c r="G74" s="50">
        <v>650000</v>
      </c>
      <c r="H74" s="128">
        <f>H75+H76</f>
        <v>550000</v>
      </c>
    </row>
    <row r="75" spans="1:8" ht="15.6" x14ac:dyDescent="0.3">
      <c r="A75" s="68"/>
      <c r="B75" s="40"/>
      <c r="C75" s="40"/>
      <c r="D75" s="40"/>
      <c r="E75" s="40" t="s">
        <v>107</v>
      </c>
      <c r="F75" s="106"/>
      <c r="G75" s="37">
        <v>400000</v>
      </c>
      <c r="H75" s="128">
        <v>300000</v>
      </c>
    </row>
    <row r="76" spans="1:8" ht="15.6" x14ac:dyDescent="0.3">
      <c r="A76" s="68"/>
      <c r="B76" s="40"/>
      <c r="C76" s="40"/>
      <c r="D76" s="40"/>
      <c r="E76" s="40" t="s">
        <v>157</v>
      </c>
      <c r="F76" s="106"/>
      <c r="G76" s="37">
        <v>250000</v>
      </c>
      <c r="H76" s="128">
        <v>250000</v>
      </c>
    </row>
    <row r="77" spans="1:8" ht="15.6" x14ac:dyDescent="0.3">
      <c r="A77" s="68"/>
      <c r="B77" s="40" t="s">
        <v>108</v>
      </c>
      <c r="C77" s="40"/>
      <c r="D77" s="40" t="s">
        <v>109</v>
      </c>
      <c r="E77" s="40"/>
      <c r="F77" s="106"/>
      <c r="G77" s="50">
        <v>395000</v>
      </c>
      <c r="H77" s="128">
        <f>H78</f>
        <v>378000</v>
      </c>
    </row>
    <row r="78" spans="1:8" ht="15.6" x14ac:dyDescent="0.3">
      <c r="A78" s="68"/>
      <c r="B78" s="40"/>
      <c r="C78" s="40" t="s">
        <v>110</v>
      </c>
      <c r="D78" s="40" t="s">
        <v>111</v>
      </c>
      <c r="E78" s="40"/>
      <c r="F78" s="106"/>
      <c r="G78" s="37">
        <v>395000</v>
      </c>
      <c r="H78" s="128">
        <v>378000</v>
      </c>
    </row>
    <row r="79" spans="1:8" ht="15.6" x14ac:dyDescent="0.3">
      <c r="A79" s="119" t="s">
        <v>158</v>
      </c>
      <c r="B79" s="16"/>
      <c r="C79" s="16" t="s">
        <v>159</v>
      </c>
      <c r="D79" s="16"/>
      <c r="E79" s="16"/>
      <c r="F79" s="106"/>
      <c r="G79" s="51">
        <v>500000</v>
      </c>
      <c r="H79" s="127">
        <f>H80+H82</f>
        <v>6068000</v>
      </c>
    </row>
    <row r="80" spans="1:8" ht="15.6" x14ac:dyDescent="0.3">
      <c r="A80" s="120"/>
      <c r="B80" s="13" t="s">
        <v>160</v>
      </c>
      <c r="C80" s="13"/>
      <c r="D80" s="13" t="s">
        <v>161</v>
      </c>
      <c r="E80" s="13"/>
      <c r="F80" s="106"/>
      <c r="G80" s="37">
        <v>393700</v>
      </c>
      <c r="H80" s="128">
        <v>4778000</v>
      </c>
    </row>
    <row r="81" spans="1:8" ht="15.6" x14ac:dyDescent="0.3">
      <c r="A81" s="120"/>
      <c r="B81" s="13"/>
      <c r="C81" s="13"/>
      <c r="D81" s="13"/>
      <c r="E81" s="13" t="s">
        <v>162</v>
      </c>
      <c r="F81" s="106"/>
      <c r="G81" s="37">
        <v>393700</v>
      </c>
      <c r="H81" s="128"/>
    </row>
    <row r="82" spans="1:8" ht="15.6" x14ac:dyDescent="0.3">
      <c r="A82" s="119"/>
      <c r="B82" s="13" t="s">
        <v>163</v>
      </c>
      <c r="C82" s="13"/>
      <c r="D82" s="13" t="s">
        <v>164</v>
      </c>
      <c r="E82" s="13"/>
      <c r="F82" s="106"/>
      <c r="G82" s="37">
        <v>106300</v>
      </c>
      <c r="H82" s="128">
        <v>1290000</v>
      </c>
    </row>
    <row r="83" spans="1:8" ht="15.6" x14ac:dyDescent="0.3">
      <c r="A83" s="68"/>
      <c r="B83" s="40"/>
      <c r="C83" s="40"/>
      <c r="D83" s="40"/>
      <c r="E83" s="40"/>
      <c r="F83" s="106"/>
      <c r="G83" s="37"/>
      <c r="H83" s="128"/>
    </row>
    <row r="84" spans="1:8" ht="15.6" x14ac:dyDescent="0.3">
      <c r="A84" s="66" t="s">
        <v>165</v>
      </c>
      <c r="B84" s="27"/>
      <c r="C84" s="27"/>
      <c r="D84" s="27"/>
      <c r="E84" s="27"/>
      <c r="F84" s="108"/>
      <c r="G84" s="10">
        <v>487673</v>
      </c>
      <c r="H84" s="130">
        <f>H85</f>
        <v>508000</v>
      </c>
    </row>
    <row r="85" spans="1:8" ht="15.6" x14ac:dyDescent="0.3">
      <c r="A85" s="67" t="s">
        <v>89</v>
      </c>
      <c r="B85" s="22"/>
      <c r="C85" s="22" t="s">
        <v>90</v>
      </c>
      <c r="D85" s="22"/>
      <c r="E85" s="22"/>
      <c r="F85" s="109"/>
      <c r="G85" s="51">
        <v>487673</v>
      </c>
      <c r="H85" s="127">
        <f>H86+H89</f>
        <v>508000</v>
      </c>
    </row>
    <row r="86" spans="1:8" ht="15.6" x14ac:dyDescent="0.3">
      <c r="A86" s="67"/>
      <c r="B86" s="40" t="s">
        <v>103</v>
      </c>
      <c r="C86" s="40"/>
      <c r="D86" s="40" t="s">
        <v>104</v>
      </c>
      <c r="E86" s="40"/>
      <c r="F86" s="109"/>
      <c r="G86" s="50">
        <v>384160</v>
      </c>
      <c r="H86" s="128">
        <f>H87</f>
        <v>400000</v>
      </c>
    </row>
    <row r="87" spans="1:8" ht="15.6" x14ac:dyDescent="0.3">
      <c r="A87" s="67"/>
      <c r="B87" s="40"/>
      <c r="C87" s="40" t="s">
        <v>105</v>
      </c>
      <c r="D87" s="40" t="s">
        <v>106</v>
      </c>
      <c r="E87" s="40"/>
      <c r="F87" s="109"/>
      <c r="G87" s="50">
        <v>384160</v>
      </c>
      <c r="H87" s="128">
        <v>400000</v>
      </c>
    </row>
    <row r="88" spans="1:8" ht="15.6" x14ac:dyDescent="0.3">
      <c r="A88" s="67"/>
      <c r="B88" s="40"/>
      <c r="C88" s="40"/>
      <c r="D88" s="40"/>
      <c r="E88" s="40" t="s">
        <v>107</v>
      </c>
      <c r="F88" s="109"/>
      <c r="G88" s="37">
        <v>384160</v>
      </c>
      <c r="H88" s="128"/>
    </row>
    <row r="89" spans="1:8" ht="15.6" x14ac:dyDescent="0.3">
      <c r="A89" s="68"/>
      <c r="B89" s="40" t="s">
        <v>108</v>
      </c>
      <c r="C89" s="40"/>
      <c r="D89" s="40" t="s">
        <v>109</v>
      </c>
      <c r="E89" s="40"/>
      <c r="F89" s="109"/>
      <c r="G89" s="50">
        <v>103513</v>
      </c>
      <c r="H89" s="128">
        <f>H90</f>
        <v>108000</v>
      </c>
    </row>
    <row r="90" spans="1:8" ht="15.6" x14ac:dyDescent="0.3">
      <c r="A90" s="68"/>
      <c r="B90" s="40"/>
      <c r="C90" s="40" t="s">
        <v>110</v>
      </c>
      <c r="D90" s="40" t="s">
        <v>111</v>
      </c>
      <c r="E90" s="40"/>
      <c r="F90" s="109"/>
      <c r="G90" s="37">
        <v>103513</v>
      </c>
      <c r="H90" s="128">
        <v>108000</v>
      </c>
    </row>
    <row r="91" spans="1:8" ht="15.6" x14ac:dyDescent="0.3">
      <c r="A91" s="69"/>
      <c r="B91" s="20"/>
      <c r="C91" s="20"/>
      <c r="D91" s="20"/>
      <c r="E91" s="20"/>
      <c r="F91" s="109"/>
      <c r="G91" s="37"/>
      <c r="H91" s="128"/>
    </row>
    <row r="92" spans="1:8" ht="15.6" x14ac:dyDescent="0.3">
      <c r="A92" s="66" t="s">
        <v>166</v>
      </c>
      <c r="B92" s="27"/>
      <c r="C92" s="27"/>
      <c r="D92" s="27"/>
      <c r="E92" s="27"/>
      <c r="F92" s="110"/>
      <c r="G92" s="10">
        <v>64000</v>
      </c>
      <c r="H92" s="130">
        <f>H93</f>
        <v>89000</v>
      </c>
    </row>
    <row r="93" spans="1:8" ht="15.6" x14ac:dyDescent="0.3">
      <c r="A93" s="67" t="s">
        <v>89</v>
      </c>
      <c r="B93" s="22"/>
      <c r="C93" s="22" t="s">
        <v>90</v>
      </c>
      <c r="D93" s="22"/>
      <c r="E93" s="22"/>
      <c r="F93" s="106"/>
      <c r="G93" s="51">
        <v>64000</v>
      </c>
      <c r="H93" s="127">
        <f>H94+H97+H101</f>
        <v>89000</v>
      </c>
    </row>
    <row r="94" spans="1:8" ht="15.6" x14ac:dyDescent="0.3">
      <c r="A94" s="68"/>
      <c r="B94" s="40" t="s">
        <v>91</v>
      </c>
      <c r="C94" s="40"/>
      <c r="D94" s="40" t="s">
        <v>92</v>
      </c>
      <c r="E94" s="31"/>
      <c r="F94" s="106"/>
      <c r="G94" s="50">
        <v>30000</v>
      </c>
      <c r="H94" s="128">
        <f>H95</f>
        <v>30000</v>
      </c>
    </row>
    <row r="95" spans="1:8" ht="15.6" x14ac:dyDescent="0.3">
      <c r="A95" s="68"/>
      <c r="B95" s="40"/>
      <c r="C95" s="40" t="s">
        <v>93</v>
      </c>
      <c r="D95" s="40" t="s">
        <v>94</v>
      </c>
      <c r="E95" s="40"/>
      <c r="F95" s="106"/>
      <c r="G95" s="37">
        <v>30000</v>
      </c>
      <c r="H95" s="128">
        <f>H96</f>
        <v>30000</v>
      </c>
    </row>
    <row r="96" spans="1:8" ht="15.6" x14ac:dyDescent="0.3">
      <c r="A96" s="67"/>
      <c r="B96" s="22"/>
      <c r="C96" s="22"/>
      <c r="D96" s="22"/>
      <c r="E96" s="40" t="s">
        <v>152</v>
      </c>
      <c r="F96" s="106"/>
      <c r="G96" s="37">
        <v>30000</v>
      </c>
      <c r="H96" s="128">
        <v>30000</v>
      </c>
    </row>
    <row r="97" spans="1:8" ht="15.6" x14ac:dyDescent="0.3">
      <c r="A97" s="68"/>
      <c r="B97" s="40" t="s">
        <v>103</v>
      </c>
      <c r="C97" s="40"/>
      <c r="D97" s="40" t="s">
        <v>104</v>
      </c>
      <c r="E97" s="40"/>
      <c r="F97" s="106"/>
      <c r="G97" s="50">
        <v>20000</v>
      </c>
      <c r="H97" s="128">
        <f>H98</f>
        <v>40000</v>
      </c>
    </row>
    <row r="98" spans="1:8" ht="15.6" x14ac:dyDescent="0.3">
      <c r="A98" s="68"/>
      <c r="B98" s="40"/>
      <c r="C98" s="40" t="s">
        <v>153</v>
      </c>
      <c r="D98" s="40" t="s">
        <v>154</v>
      </c>
      <c r="E98" s="40"/>
      <c r="F98" s="106"/>
      <c r="G98" s="37">
        <v>20000</v>
      </c>
      <c r="H98" s="128">
        <f>H99+H100</f>
        <v>40000</v>
      </c>
    </row>
    <row r="99" spans="1:8" ht="15.6" x14ac:dyDescent="0.3">
      <c r="A99" s="68"/>
      <c r="B99" s="40"/>
      <c r="C99" s="40"/>
      <c r="D99" s="40"/>
      <c r="E99" s="40" t="s">
        <v>167</v>
      </c>
      <c r="F99" s="106"/>
      <c r="G99" s="37">
        <v>5000</v>
      </c>
      <c r="H99" s="128">
        <v>20000</v>
      </c>
    </row>
    <row r="100" spans="1:8" ht="15.6" x14ac:dyDescent="0.3">
      <c r="A100" s="68"/>
      <c r="B100" s="40"/>
      <c r="C100" s="40"/>
      <c r="D100" s="40"/>
      <c r="E100" s="40" t="s">
        <v>168</v>
      </c>
      <c r="F100" s="106"/>
      <c r="G100" s="37">
        <v>15000</v>
      </c>
      <c r="H100" s="128">
        <v>20000</v>
      </c>
    </row>
    <row r="101" spans="1:8" ht="15.6" x14ac:dyDescent="0.3">
      <c r="A101" s="68"/>
      <c r="B101" s="40" t="s">
        <v>108</v>
      </c>
      <c r="C101" s="40"/>
      <c r="D101" s="40" t="s">
        <v>109</v>
      </c>
      <c r="E101" s="40"/>
      <c r="F101" s="106"/>
      <c r="G101" s="50">
        <v>14000</v>
      </c>
      <c r="H101" s="128">
        <f>H102</f>
        <v>19000</v>
      </c>
    </row>
    <row r="102" spans="1:8" ht="15.6" x14ac:dyDescent="0.3">
      <c r="A102" s="68"/>
      <c r="B102" s="40"/>
      <c r="C102" s="40" t="s">
        <v>110</v>
      </c>
      <c r="D102" s="40" t="s">
        <v>111</v>
      </c>
      <c r="E102" s="40"/>
      <c r="F102" s="106"/>
      <c r="G102" s="37">
        <v>14000</v>
      </c>
      <c r="H102" s="128">
        <v>19000</v>
      </c>
    </row>
    <row r="103" spans="1:8" ht="15.6" x14ac:dyDescent="0.3">
      <c r="A103" s="68"/>
      <c r="B103" s="40"/>
      <c r="C103" s="40"/>
      <c r="D103" s="40"/>
      <c r="E103" s="40"/>
      <c r="F103" s="106"/>
      <c r="G103" s="37"/>
      <c r="H103" s="128"/>
    </row>
    <row r="104" spans="1:8" ht="15.6" x14ac:dyDescent="0.3">
      <c r="A104" s="66" t="s">
        <v>169</v>
      </c>
      <c r="B104" s="27"/>
      <c r="C104" s="27"/>
      <c r="D104" s="27"/>
      <c r="E104" s="27"/>
      <c r="F104" s="110"/>
      <c r="G104" s="10">
        <v>5500000</v>
      </c>
      <c r="H104" s="130">
        <f>H105</f>
        <v>5080000</v>
      </c>
    </row>
    <row r="105" spans="1:8" ht="15.6" x14ac:dyDescent="0.3">
      <c r="A105" s="67" t="s">
        <v>89</v>
      </c>
      <c r="B105" s="22"/>
      <c r="C105" s="22" t="s">
        <v>90</v>
      </c>
      <c r="D105" s="22"/>
      <c r="E105" s="22"/>
      <c r="F105" s="106"/>
      <c r="G105" s="51">
        <v>5500000</v>
      </c>
      <c r="H105" s="127">
        <f>H106+H109</f>
        <v>5080000</v>
      </c>
    </row>
    <row r="106" spans="1:8" ht="15.6" x14ac:dyDescent="0.3">
      <c r="A106" s="68"/>
      <c r="B106" s="40" t="s">
        <v>103</v>
      </c>
      <c r="C106" s="40"/>
      <c r="D106" s="40" t="s">
        <v>104</v>
      </c>
      <c r="E106" s="40"/>
      <c r="F106" s="106"/>
      <c r="G106" s="50">
        <v>4331000</v>
      </c>
      <c r="H106" s="128">
        <f>H107</f>
        <v>4000000</v>
      </c>
    </row>
    <row r="107" spans="1:8" ht="15.6" x14ac:dyDescent="0.3">
      <c r="A107" s="68"/>
      <c r="B107" s="40"/>
      <c r="C107" s="40" t="s">
        <v>153</v>
      </c>
      <c r="D107" s="40" t="s">
        <v>154</v>
      </c>
      <c r="E107" s="40"/>
      <c r="F107" s="106"/>
      <c r="G107" s="37">
        <v>4331000</v>
      </c>
      <c r="H107" s="128">
        <f>H108</f>
        <v>4000000</v>
      </c>
    </row>
    <row r="108" spans="1:8" ht="15.6" x14ac:dyDescent="0.3">
      <c r="A108" s="68"/>
      <c r="B108" s="40"/>
      <c r="C108" s="40"/>
      <c r="D108" s="40"/>
      <c r="E108" s="40" t="s">
        <v>167</v>
      </c>
      <c r="F108" s="106"/>
      <c r="G108" s="37">
        <v>4331000</v>
      </c>
      <c r="H108" s="128">
        <v>4000000</v>
      </c>
    </row>
    <row r="109" spans="1:8" ht="15.6" x14ac:dyDescent="0.3">
      <c r="A109" s="68"/>
      <c r="B109" s="40" t="s">
        <v>108</v>
      </c>
      <c r="C109" s="40"/>
      <c r="D109" s="40" t="s">
        <v>109</v>
      </c>
      <c r="E109" s="40"/>
      <c r="F109" s="106"/>
      <c r="G109" s="50">
        <v>1169000</v>
      </c>
      <c r="H109" s="128">
        <f>H110</f>
        <v>1080000</v>
      </c>
    </row>
    <row r="110" spans="1:8" ht="15.6" x14ac:dyDescent="0.3">
      <c r="A110" s="68"/>
      <c r="B110" s="40"/>
      <c r="C110" s="40" t="s">
        <v>110</v>
      </c>
      <c r="D110" s="40" t="s">
        <v>111</v>
      </c>
      <c r="E110" s="40"/>
      <c r="F110" s="106"/>
      <c r="G110" s="37">
        <v>1169000</v>
      </c>
      <c r="H110" s="128">
        <v>1080000</v>
      </c>
    </row>
    <row r="111" spans="1:8" ht="15.6" x14ac:dyDescent="0.3">
      <c r="A111" s="69"/>
      <c r="B111" s="20"/>
      <c r="C111" s="20"/>
      <c r="D111" s="20"/>
      <c r="E111" s="20"/>
      <c r="F111" s="109"/>
      <c r="G111" s="37"/>
      <c r="H111" s="128"/>
    </row>
    <row r="112" spans="1:8" ht="15.6" x14ac:dyDescent="0.3">
      <c r="A112" s="66" t="s">
        <v>170</v>
      </c>
      <c r="B112" s="29"/>
      <c r="C112" s="29"/>
      <c r="D112" s="29"/>
      <c r="E112" s="29"/>
      <c r="F112" s="111"/>
      <c r="G112" s="10">
        <v>438150</v>
      </c>
      <c r="H112" s="131"/>
    </row>
    <row r="113" spans="1:8" ht="15.6" x14ac:dyDescent="0.3">
      <c r="A113" s="67" t="s">
        <v>89</v>
      </c>
      <c r="B113" s="22"/>
      <c r="C113" s="22" t="s">
        <v>90</v>
      </c>
      <c r="D113" s="22"/>
      <c r="E113" s="22"/>
      <c r="F113" s="109"/>
      <c r="G113" s="51">
        <v>438150</v>
      </c>
      <c r="H113" s="128"/>
    </row>
    <row r="114" spans="1:8" ht="15.6" x14ac:dyDescent="0.3">
      <c r="A114" s="68"/>
      <c r="B114" s="40" t="s">
        <v>91</v>
      </c>
      <c r="C114" s="40"/>
      <c r="D114" s="40" t="s">
        <v>92</v>
      </c>
      <c r="E114" s="31"/>
      <c r="F114" s="109"/>
      <c r="G114" s="37">
        <v>345000</v>
      </c>
      <c r="H114" s="128"/>
    </row>
    <row r="115" spans="1:8" ht="15.6" x14ac:dyDescent="0.3">
      <c r="A115" s="68"/>
      <c r="B115" s="40"/>
      <c r="C115" s="40" t="s">
        <v>93</v>
      </c>
      <c r="D115" s="40" t="s">
        <v>94</v>
      </c>
      <c r="E115" s="40"/>
      <c r="F115" s="109"/>
      <c r="G115" s="37">
        <v>345000</v>
      </c>
      <c r="H115" s="128"/>
    </row>
    <row r="116" spans="1:8" ht="15.6" x14ac:dyDescent="0.3">
      <c r="A116" s="67"/>
      <c r="B116" s="22"/>
      <c r="C116" s="22"/>
      <c r="D116" s="22"/>
      <c r="E116" s="40" t="s">
        <v>171</v>
      </c>
      <c r="F116" s="109"/>
      <c r="G116" s="37">
        <v>345000</v>
      </c>
      <c r="H116" s="128"/>
    </row>
    <row r="117" spans="1:8" ht="15.6" x14ac:dyDescent="0.3">
      <c r="A117" s="67"/>
      <c r="B117" s="40" t="s">
        <v>108</v>
      </c>
      <c r="C117" s="40"/>
      <c r="D117" s="40" t="s">
        <v>109</v>
      </c>
      <c r="E117" s="40"/>
      <c r="F117" s="109"/>
      <c r="G117" s="37">
        <v>93150</v>
      </c>
      <c r="H117" s="128"/>
    </row>
    <row r="118" spans="1:8" ht="15.6" x14ac:dyDescent="0.3">
      <c r="A118" s="67"/>
      <c r="B118" s="40"/>
      <c r="C118" s="40" t="s">
        <v>110</v>
      </c>
      <c r="D118" s="40" t="s">
        <v>111</v>
      </c>
      <c r="E118" s="40"/>
      <c r="F118" s="109"/>
      <c r="G118" s="37">
        <v>93150</v>
      </c>
      <c r="H118" s="128"/>
    </row>
    <row r="119" spans="1:8" ht="15.6" x14ac:dyDescent="0.3">
      <c r="A119" s="69"/>
      <c r="B119" s="20"/>
      <c r="C119" s="20"/>
      <c r="D119" s="20"/>
      <c r="E119" s="20"/>
      <c r="F119" s="109"/>
      <c r="G119" s="37"/>
      <c r="H119" s="128"/>
    </row>
    <row r="120" spans="1:8" ht="15.6" x14ac:dyDescent="0.3">
      <c r="A120" s="66" t="s">
        <v>172</v>
      </c>
      <c r="B120" s="25"/>
      <c r="C120" s="25"/>
      <c r="D120" s="25"/>
      <c r="E120" s="25"/>
      <c r="F120" s="105"/>
      <c r="G120" s="10">
        <v>560000</v>
      </c>
      <c r="H120" s="130">
        <f>H121</f>
        <v>530000</v>
      </c>
    </row>
    <row r="121" spans="1:8" ht="15.6" x14ac:dyDescent="0.3">
      <c r="A121" s="67" t="s">
        <v>173</v>
      </c>
      <c r="B121" s="22"/>
      <c r="C121" s="22" t="s">
        <v>174</v>
      </c>
      <c r="D121" s="22"/>
      <c r="E121" s="22"/>
      <c r="F121" s="112"/>
      <c r="G121" s="51">
        <v>560000</v>
      </c>
      <c r="H121" s="127">
        <f>H122</f>
        <v>530000</v>
      </c>
    </row>
    <row r="122" spans="1:8" ht="15.6" x14ac:dyDescent="0.3">
      <c r="A122" s="68"/>
      <c r="B122" s="40" t="s">
        <v>175</v>
      </c>
      <c r="C122" s="40"/>
      <c r="D122" s="40" t="s">
        <v>176</v>
      </c>
      <c r="E122" s="40"/>
      <c r="F122" s="106"/>
      <c r="G122" s="50">
        <v>560000</v>
      </c>
      <c r="H122" s="128">
        <f>SUM(H123:H127)</f>
        <v>530000</v>
      </c>
    </row>
    <row r="123" spans="1:8" ht="15.6" x14ac:dyDescent="0.3">
      <c r="A123" s="68"/>
      <c r="B123" s="40"/>
      <c r="C123" s="40"/>
      <c r="D123" s="40"/>
      <c r="E123" s="40" t="s">
        <v>177</v>
      </c>
      <c r="F123" s="106"/>
      <c r="G123" s="37">
        <v>40000</v>
      </c>
      <c r="H123" s="128"/>
    </row>
    <row r="124" spans="1:8" ht="15.6" x14ac:dyDescent="0.3">
      <c r="A124" s="68"/>
      <c r="B124" s="40"/>
      <c r="C124" s="40"/>
      <c r="D124" s="40"/>
      <c r="E124" s="40" t="s">
        <v>178</v>
      </c>
      <c r="F124" s="106"/>
      <c r="G124" s="37">
        <v>100000</v>
      </c>
      <c r="H124" s="128">
        <v>80000</v>
      </c>
    </row>
    <row r="125" spans="1:8" ht="15.6" x14ac:dyDescent="0.3">
      <c r="A125" s="68"/>
      <c r="B125" s="40"/>
      <c r="C125" s="40"/>
      <c r="D125" s="40"/>
      <c r="E125" s="40" t="s">
        <v>179</v>
      </c>
      <c r="F125" s="106"/>
      <c r="G125" s="37">
        <v>50000</v>
      </c>
      <c r="H125" s="128"/>
    </row>
    <row r="126" spans="1:8" ht="15.6" x14ac:dyDescent="0.3">
      <c r="A126" s="68"/>
      <c r="B126" s="40"/>
      <c r="C126" s="40"/>
      <c r="D126" s="40"/>
      <c r="E126" s="40" t="s">
        <v>180</v>
      </c>
      <c r="F126" s="106"/>
      <c r="G126" s="37">
        <v>220000</v>
      </c>
      <c r="H126" s="128">
        <v>250000</v>
      </c>
    </row>
    <row r="127" spans="1:8" ht="15.6" x14ac:dyDescent="0.3">
      <c r="A127" s="121"/>
      <c r="B127" s="40"/>
      <c r="C127" s="40"/>
      <c r="D127" s="40"/>
      <c r="E127" s="40" t="s">
        <v>181</v>
      </c>
      <c r="F127" s="106"/>
      <c r="G127" s="50">
        <v>150000</v>
      </c>
      <c r="H127" s="128">
        <v>200000</v>
      </c>
    </row>
    <row r="128" spans="1:8" ht="15.6" x14ac:dyDescent="0.3">
      <c r="A128" s="68"/>
      <c r="B128" s="40"/>
      <c r="C128" s="40"/>
      <c r="D128" s="40"/>
      <c r="E128" s="40"/>
      <c r="F128" s="106"/>
      <c r="G128" s="8"/>
      <c r="H128" s="128"/>
    </row>
    <row r="129" spans="1:8" ht="15.6" x14ac:dyDescent="0.3">
      <c r="A129" s="66" t="s">
        <v>182</v>
      </c>
      <c r="B129" s="25"/>
      <c r="C129" s="25"/>
      <c r="D129" s="25"/>
      <c r="E129" s="25"/>
      <c r="F129" s="105"/>
      <c r="G129" s="10">
        <v>24000</v>
      </c>
      <c r="H129" s="131">
        <f>H130</f>
        <v>0</v>
      </c>
    </row>
    <row r="130" spans="1:8" ht="15.6" x14ac:dyDescent="0.3">
      <c r="A130" s="67" t="s">
        <v>173</v>
      </c>
      <c r="B130" s="22"/>
      <c r="C130" s="22" t="s">
        <v>174</v>
      </c>
      <c r="D130" s="22"/>
      <c r="E130" s="22"/>
      <c r="F130" s="106"/>
      <c r="G130" s="51">
        <v>24000</v>
      </c>
      <c r="H130" s="128"/>
    </row>
    <row r="131" spans="1:8" ht="15.6" x14ac:dyDescent="0.3">
      <c r="A131" s="67"/>
      <c r="B131" s="40" t="s">
        <v>183</v>
      </c>
      <c r="C131" s="40"/>
      <c r="D131" s="40" t="s">
        <v>184</v>
      </c>
      <c r="E131" s="40"/>
      <c r="F131" s="106"/>
      <c r="G131" s="50">
        <v>24000</v>
      </c>
      <c r="H131" s="128"/>
    </row>
    <row r="132" spans="1:8" ht="15.6" x14ac:dyDescent="0.3">
      <c r="A132" s="68"/>
      <c r="B132" s="40"/>
      <c r="C132" s="40" t="s">
        <v>185</v>
      </c>
      <c r="D132" s="40" t="s">
        <v>186</v>
      </c>
      <c r="E132" s="40"/>
      <c r="F132" s="106"/>
      <c r="G132" s="50">
        <v>24000</v>
      </c>
      <c r="H132" s="128"/>
    </row>
    <row r="133" spans="1:8" ht="15.6" x14ac:dyDescent="0.3">
      <c r="A133" s="122"/>
      <c r="B133" s="55"/>
      <c r="C133" s="55"/>
      <c r="D133" s="55"/>
      <c r="E133" s="55"/>
      <c r="F133" s="55"/>
      <c r="G133" s="8"/>
      <c r="H133" s="128"/>
    </row>
    <row r="134" spans="1:8" ht="15.6" x14ac:dyDescent="0.3">
      <c r="A134" s="66" t="s">
        <v>187</v>
      </c>
      <c r="B134" s="25"/>
      <c r="C134" s="25"/>
      <c r="D134" s="25"/>
      <c r="E134" s="25"/>
      <c r="F134" s="105"/>
      <c r="G134" s="10">
        <v>2670000</v>
      </c>
      <c r="H134" s="130">
        <f>H135</f>
        <v>4421000</v>
      </c>
    </row>
    <row r="135" spans="1:8" ht="15.6" x14ac:dyDescent="0.3">
      <c r="A135" s="67" t="s">
        <v>89</v>
      </c>
      <c r="B135" s="22"/>
      <c r="C135" s="22" t="s">
        <v>90</v>
      </c>
      <c r="D135" s="22"/>
      <c r="E135" s="22"/>
      <c r="F135" s="106"/>
      <c r="G135" s="51">
        <v>2670000</v>
      </c>
      <c r="H135" s="127">
        <f>H136+H139+H141+H146+H152</f>
        <v>4421000</v>
      </c>
    </row>
    <row r="136" spans="1:8" ht="15.6" x14ac:dyDescent="0.3">
      <c r="A136" s="68"/>
      <c r="B136" s="40" t="s">
        <v>91</v>
      </c>
      <c r="C136" s="40"/>
      <c r="D136" s="40" t="s">
        <v>92</v>
      </c>
      <c r="E136" s="31"/>
      <c r="F136" s="106"/>
      <c r="G136" s="37">
        <v>1000000</v>
      </c>
      <c r="H136" s="128">
        <f>H137</f>
        <v>400000</v>
      </c>
    </row>
    <row r="137" spans="1:8" ht="15.6" x14ac:dyDescent="0.3">
      <c r="A137" s="68"/>
      <c r="B137" s="40"/>
      <c r="C137" s="40" t="s">
        <v>93</v>
      </c>
      <c r="D137" s="40" t="s">
        <v>94</v>
      </c>
      <c r="E137" s="40"/>
      <c r="F137" s="106"/>
      <c r="G137" s="37">
        <v>1000000</v>
      </c>
      <c r="H137" s="128">
        <f>H138</f>
        <v>400000</v>
      </c>
    </row>
    <row r="138" spans="1:8" ht="15.6" x14ac:dyDescent="0.3">
      <c r="A138" s="67"/>
      <c r="B138" s="22"/>
      <c r="C138" s="22"/>
      <c r="D138" s="22"/>
      <c r="E138" s="40" t="s">
        <v>152</v>
      </c>
      <c r="F138" s="106"/>
      <c r="G138" s="37">
        <v>1000000</v>
      </c>
      <c r="H138" s="128">
        <v>400000</v>
      </c>
    </row>
    <row r="139" spans="1:8" ht="15.6" x14ac:dyDescent="0.3">
      <c r="A139" s="67"/>
      <c r="B139" s="40" t="s">
        <v>95</v>
      </c>
      <c r="C139" s="40"/>
      <c r="D139" s="40" t="s">
        <v>96</v>
      </c>
      <c r="E139" s="40"/>
      <c r="F139" s="106"/>
      <c r="G139" s="37">
        <v>50000</v>
      </c>
      <c r="H139" s="128">
        <v>50000</v>
      </c>
    </row>
    <row r="140" spans="1:8" ht="15.6" x14ac:dyDescent="0.3">
      <c r="A140" s="67"/>
      <c r="B140" s="40"/>
      <c r="C140" s="40" t="s">
        <v>97</v>
      </c>
      <c r="D140" s="40" t="s">
        <v>188</v>
      </c>
      <c r="E140" s="40"/>
      <c r="F140" s="106"/>
      <c r="G140" s="37">
        <v>50000</v>
      </c>
      <c r="H140" s="128">
        <v>50000</v>
      </c>
    </row>
    <row r="141" spans="1:8" ht="15.6" x14ac:dyDescent="0.3">
      <c r="A141" s="68"/>
      <c r="B141" s="40" t="s">
        <v>103</v>
      </c>
      <c r="C141" s="40"/>
      <c r="D141" s="40" t="s">
        <v>104</v>
      </c>
      <c r="E141" s="40"/>
      <c r="F141" s="106"/>
      <c r="G141" s="37">
        <v>1620000</v>
      </c>
      <c r="H141" s="128">
        <f>SUM(H142:H144)</f>
        <v>1750000</v>
      </c>
    </row>
    <row r="142" spans="1:8" ht="15.6" x14ac:dyDescent="0.3">
      <c r="A142" s="68"/>
      <c r="B142" s="40"/>
      <c r="C142" s="40" t="s">
        <v>153</v>
      </c>
      <c r="D142" s="40" t="s">
        <v>154</v>
      </c>
      <c r="E142" s="40"/>
      <c r="F142" s="106"/>
      <c r="G142" s="37">
        <v>1000000</v>
      </c>
      <c r="H142" s="128">
        <v>1000000</v>
      </c>
    </row>
    <row r="143" spans="1:8" ht="15.6" x14ac:dyDescent="0.3">
      <c r="A143" s="68"/>
      <c r="B143" s="40"/>
      <c r="C143" s="40" t="s">
        <v>189</v>
      </c>
      <c r="D143" s="40" t="s">
        <v>190</v>
      </c>
      <c r="E143" s="40"/>
      <c r="F143" s="106"/>
      <c r="G143" s="37">
        <v>250000</v>
      </c>
      <c r="H143" s="128">
        <v>250000</v>
      </c>
    </row>
    <row r="144" spans="1:8" ht="15.6" x14ac:dyDescent="0.3">
      <c r="A144" s="68"/>
      <c r="B144" s="40"/>
      <c r="C144" s="40" t="s">
        <v>105</v>
      </c>
      <c r="D144" s="40" t="s">
        <v>106</v>
      </c>
      <c r="E144" s="40"/>
      <c r="F144" s="106"/>
      <c r="G144" s="37">
        <v>800000</v>
      </c>
      <c r="H144" s="128">
        <v>500000</v>
      </c>
    </row>
    <row r="145" spans="1:10" ht="15.6" x14ac:dyDescent="0.3">
      <c r="A145" s="68"/>
      <c r="B145" s="40"/>
      <c r="C145" s="40"/>
      <c r="D145" s="40"/>
      <c r="E145" s="40" t="s">
        <v>107</v>
      </c>
      <c r="F145" s="106"/>
      <c r="G145" s="37">
        <v>800000</v>
      </c>
      <c r="H145" s="128">
        <v>500000</v>
      </c>
    </row>
    <row r="146" spans="1:10" ht="15.6" x14ac:dyDescent="0.3">
      <c r="A146" s="68"/>
      <c r="B146" s="40" t="s">
        <v>240</v>
      </c>
      <c r="C146" s="40" t="s">
        <v>232</v>
      </c>
      <c r="D146" s="40" t="s">
        <v>233</v>
      </c>
      <c r="E146" s="40"/>
      <c r="F146" s="106"/>
      <c r="G146" s="37"/>
      <c r="H146" s="128">
        <f>SUM(H147:H151)</f>
        <v>1600000</v>
      </c>
    </row>
    <row r="147" spans="1:10" ht="15.6" x14ac:dyDescent="0.3">
      <c r="A147" s="68"/>
      <c r="B147" s="40"/>
      <c r="C147" s="40"/>
      <c r="D147" s="40" t="s">
        <v>234</v>
      </c>
      <c r="E147" s="40" t="s">
        <v>235</v>
      </c>
      <c r="F147" s="106"/>
      <c r="G147" s="37"/>
      <c r="H147" s="128">
        <v>350000</v>
      </c>
    </row>
    <row r="148" spans="1:10" ht="15.6" x14ac:dyDescent="0.3">
      <c r="A148" s="68"/>
      <c r="B148" s="40"/>
      <c r="C148" s="40"/>
      <c r="D148" s="40"/>
      <c r="E148" s="40" t="s">
        <v>236</v>
      </c>
      <c r="F148" s="106"/>
      <c r="G148" s="37"/>
      <c r="H148" s="128">
        <v>500000</v>
      </c>
    </row>
    <row r="149" spans="1:10" ht="15.6" x14ac:dyDescent="0.3">
      <c r="A149" s="68"/>
      <c r="B149" s="40"/>
      <c r="C149" s="40"/>
      <c r="D149" s="40"/>
      <c r="E149" s="40" t="s">
        <v>237</v>
      </c>
      <c r="F149" s="106"/>
      <c r="G149" s="37"/>
      <c r="H149" s="128">
        <v>500000</v>
      </c>
    </row>
    <row r="150" spans="1:10" ht="15.6" x14ac:dyDescent="0.3">
      <c r="A150" s="68"/>
      <c r="B150" s="40"/>
      <c r="C150" s="40"/>
      <c r="D150" s="40"/>
      <c r="E150" s="40" t="s">
        <v>238</v>
      </c>
      <c r="F150" s="106"/>
      <c r="G150" s="37"/>
      <c r="H150" s="128">
        <v>200000</v>
      </c>
    </row>
    <row r="151" spans="1:10" ht="15.6" x14ac:dyDescent="0.3">
      <c r="A151" s="68"/>
      <c r="B151" s="40"/>
      <c r="C151" s="40"/>
      <c r="D151" s="40"/>
      <c r="E151" s="40" t="s">
        <v>239</v>
      </c>
      <c r="F151" s="106"/>
      <c r="G151" s="37"/>
      <c r="H151" s="128">
        <v>50000</v>
      </c>
    </row>
    <row r="152" spans="1:10" ht="15.6" x14ac:dyDescent="0.3">
      <c r="A152" s="68"/>
      <c r="B152" s="40" t="s">
        <v>108</v>
      </c>
      <c r="C152" s="40" t="s">
        <v>110</v>
      </c>
      <c r="D152" s="40" t="s">
        <v>111</v>
      </c>
      <c r="E152" s="40"/>
      <c r="F152" s="106"/>
      <c r="G152" s="37">
        <v>570000</v>
      </c>
      <c r="H152" s="128">
        <v>621000</v>
      </c>
      <c r="J152" s="101"/>
    </row>
    <row r="153" spans="1:10" ht="15.6" x14ac:dyDescent="0.3">
      <c r="A153" s="69"/>
      <c r="B153" s="20"/>
      <c r="C153" s="20"/>
      <c r="D153" s="20"/>
      <c r="E153" s="20"/>
      <c r="F153" s="109"/>
      <c r="G153" s="37"/>
      <c r="H153" s="128"/>
    </row>
    <row r="154" spans="1:10" ht="15.6" x14ac:dyDescent="0.3">
      <c r="A154" s="66" t="s">
        <v>191</v>
      </c>
      <c r="B154" s="25"/>
      <c r="C154" s="25"/>
      <c r="D154" s="25"/>
      <c r="E154" s="25"/>
      <c r="F154" s="105"/>
      <c r="G154" s="10">
        <v>295000</v>
      </c>
      <c r="H154" s="130">
        <f>H155</f>
        <v>394000</v>
      </c>
    </row>
    <row r="155" spans="1:10" ht="15.6" x14ac:dyDescent="0.3">
      <c r="A155" s="67" t="s">
        <v>89</v>
      </c>
      <c r="B155" s="22"/>
      <c r="C155" s="22" t="s">
        <v>90</v>
      </c>
      <c r="D155" s="22"/>
      <c r="E155" s="22"/>
      <c r="F155" s="106"/>
      <c r="G155" s="51">
        <v>295000</v>
      </c>
      <c r="H155" s="127">
        <f>H156+H160+H165</f>
        <v>394000</v>
      </c>
    </row>
    <row r="156" spans="1:10" ht="15.6" x14ac:dyDescent="0.3">
      <c r="A156" s="68"/>
      <c r="B156" s="40" t="s">
        <v>91</v>
      </c>
      <c r="C156" s="40"/>
      <c r="D156" s="40" t="s">
        <v>92</v>
      </c>
      <c r="E156" s="31"/>
      <c r="F156" s="106"/>
      <c r="G156" s="50">
        <v>120000</v>
      </c>
      <c r="H156" s="128">
        <f>H157+H159</f>
        <v>120000</v>
      </c>
    </row>
    <row r="157" spans="1:10" ht="15.6" x14ac:dyDescent="0.3">
      <c r="A157" s="68"/>
      <c r="B157" s="40"/>
      <c r="C157" s="40" t="s">
        <v>192</v>
      </c>
      <c r="D157" s="40" t="s">
        <v>193</v>
      </c>
      <c r="E157" s="31"/>
      <c r="F157" s="106"/>
      <c r="G157" s="37">
        <v>20000</v>
      </c>
      <c r="H157" s="128">
        <v>20000</v>
      </c>
    </row>
    <row r="158" spans="1:10" ht="15.6" x14ac:dyDescent="0.3">
      <c r="A158" s="68"/>
      <c r="B158" s="40"/>
      <c r="C158" s="40"/>
      <c r="D158" s="40"/>
      <c r="E158" s="31"/>
      <c r="F158" s="106"/>
      <c r="G158" s="37">
        <v>20000</v>
      </c>
      <c r="H158" s="128"/>
    </row>
    <row r="159" spans="1:10" ht="15.6" x14ac:dyDescent="0.3">
      <c r="A159" s="68"/>
      <c r="B159" s="40"/>
      <c r="C159" s="40" t="s">
        <v>93</v>
      </c>
      <c r="D159" s="40" t="s">
        <v>94</v>
      </c>
      <c r="E159" s="40"/>
      <c r="F159" s="106"/>
      <c r="G159" s="50">
        <v>100000</v>
      </c>
      <c r="H159" s="128">
        <v>100000</v>
      </c>
    </row>
    <row r="160" spans="1:10" ht="15.6" x14ac:dyDescent="0.3">
      <c r="A160" s="68"/>
      <c r="B160" s="40" t="s">
        <v>95</v>
      </c>
      <c r="C160" s="40"/>
      <c r="D160" s="40" t="s">
        <v>96</v>
      </c>
      <c r="E160" s="40"/>
      <c r="F160" s="106"/>
      <c r="G160" s="50">
        <v>110000</v>
      </c>
      <c r="H160" s="128">
        <f>H161+H163</f>
        <v>190000</v>
      </c>
    </row>
    <row r="161" spans="1:8" ht="15.6" x14ac:dyDescent="0.3">
      <c r="A161" s="68"/>
      <c r="B161" s="40"/>
      <c r="C161" s="40" t="s">
        <v>97</v>
      </c>
      <c r="D161" s="40" t="s">
        <v>188</v>
      </c>
      <c r="E161" s="40"/>
      <c r="F161" s="106"/>
      <c r="G161" s="37">
        <v>50000</v>
      </c>
      <c r="H161" s="128">
        <v>80000</v>
      </c>
    </row>
    <row r="162" spans="1:8" ht="15.6" x14ac:dyDescent="0.3">
      <c r="A162" s="68"/>
      <c r="B162" s="40"/>
      <c r="C162" s="40"/>
      <c r="D162" s="40"/>
      <c r="E162" s="40" t="s">
        <v>194</v>
      </c>
      <c r="F162" s="106"/>
      <c r="G162" s="37">
        <v>50000</v>
      </c>
      <c r="H162" s="128">
        <v>80000</v>
      </c>
    </row>
    <row r="163" spans="1:8" ht="15.6" x14ac:dyDescent="0.3">
      <c r="A163" s="68"/>
      <c r="B163" s="40"/>
      <c r="C163" s="40" t="s">
        <v>100</v>
      </c>
      <c r="D163" s="40" t="s">
        <v>101</v>
      </c>
      <c r="E163" s="40"/>
      <c r="F163" s="106"/>
      <c r="G163" s="37">
        <v>60000</v>
      </c>
      <c r="H163" s="128">
        <v>110000</v>
      </c>
    </row>
    <row r="164" spans="1:8" ht="15.6" x14ac:dyDescent="0.3">
      <c r="A164" s="68"/>
      <c r="B164" s="40"/>
      <c r="C164" s="40"/>
      <c r="D164" s="40"/>
      <c r="E164" s="40" t="s">
        <v>102</v>
      </c>
      <c r="F164" s="106"/>
      <c r="G164" s="37">
        <v>60000</v>
      </c>
      <c r="H164" s="128">
        <v>110000</v>
      </c>
    </row>
    <row r="165" spans="1:8" ht="15.6" x14ac:dyDescent="0.3">
      <c r="A165" s="68"/>
      <c r="B165" s="40" t="s">
        <v>108</v>
      </c>
      <c r="C165" s="40"/>
      <c r="D165" s="40" t="s">
        <v>109</v>
      </c>
      <c r="E165" s="40"/>
      <c r="F165" s="106"/>
      <c r="G165" s="50">
        <v>65000</v>
      </c>
      <c r="H165" s="128">
        <f>H166</f>
        <v>84000</v>
      </c>
    </row>
    <row r="166" spans="1:8" ht="15.6" x14ac:dyDescent="0.3">
      <c r="A166" s="68"/>
      <c r="B166" s="40"/>
      <c r="C166" s="40" t="s">
        <v>110</v>
      </c>
      <c r="D166" s="40" t="s">
        <v>111</v>
      </c>
      <c r="E166" s="40"/>
      <c r="F166" s="106"/>
      <c r="G166" s="37">
        <v>65000</v>
      </c>
      <c r="H166" s="128">
        <v>84000</v>
      </c>
    </row>
    <row r="167" spans="1:8" ht="15.6" x14ac:dyDescent="0.3">
      <c r="A167" s="67"/>
      <c r="B167" s="22"/>
      <c r="C167" s="40"/>
      <c r="D167" s="40"/>
      <c r="E167" s="40"/>
      <c r="F167" s="106"/>
      <c r="G167" s="37"/>
      <c r="H167" s="128"/>
    </row>
    <row r="168" spans="1:8" ht="15.6" x14ac:dyDescent="0.3">
      <c r="A168" s="66" t="s">
        <v>75</v>
      </c>
      <c r="B168" s="27"/>
      <c r="C168" s="25"/>
      <c r="D168" s="25"/>
      <c r="E168" s="25"/>
      <c r="F168" s="105"/>
      <c r="G168" s="10">
        <v>1076000</v>
      </c>
      <c r="H168" s="130">
        <f>H169+H173</f>
        <v>1156000</v>
      </c>
    </row>
    <row r="169" spans="1:8" ht="15.6" x14ac:dyDescent="0.3">
      <c r="A169" s="67" t="s">
        <v>79</v>
      </c>
      <c r="B169" s="22"/>
      <c r="C169" s="22" t="s">
        <v>80</v>
      </c>
      <c r="D169" s="22"/>
      <c r="E169" s="22"/>
      <c r="F169" s="97">
        <v>1</v>
      </c>
      <c r="G169" s="51">
        <v>980000</v>
      </c>
      <c r="H169" s="127">
        <f>H170</f>
        <v>984000</v>
      </c>
    </row>
    <row r="170" spans="1:8" ht="15.6" x14ac:dyDescent="0.3">
      <c r="A170" s="68"/>
      <c r="B170" s="40" t="s">
        <v>134</v>
      </c>
      <c r="C170" s="40"/>
      <c r="D170" s="40" t="s">
        <v>135</v>
      </c>
      <c r="E170" s="40"/>
      <c r="F170" s="106"/>
      <c r="G170" s="37">
        <v>980000</v>
      </c>
      <c r="H170" s="128">
        <f>H171</f>
        <v>984000</v>
      </c>
    </row>
    <row r="171" spans="1:8" ht="15.6" x14ac:dyDescent="0.3">
      <c r="A171" s="68"/>
      <c r="B171" s="40"/>
      <c r="C171" s="40" t="s">
        <v>136</v>
      </c>
      <c r="D171" s="40" t="s">
        <v>137</v>
      </c>
      <c r="E171" s="40"/>
      <c r="F171" s="106"/>
      <c r="G171" s="37">
        <v>980000</v>
      </c>
      <c r="H171" s="128">
        <f>H172</f>
        <v>984000</v>
      </c>
    </row>
    <row r="172" spans="1:8" ht="15.6" x14ac:dyDescent="0.3">
      <c r="A172" s="68"/>
      <c r="B172" s="40"/>
      <c r="C172" s="40"/>
      <c r="D172" s="40" t="s">
        <v>138</v>
      </c>
      <c r="E172" s="40"/>
      <c r="F172" s="106"/>
      <c r="G172" s="37">
        <v>980000</v>
      </c>
      <c r="H172" s="128">
        <v>984000</v>
      </c>
    </row>
    <row r="173" spans="1:8" ht="15.6" x14ac:dyDescent="0.3">
      <c r="A173" s="67" t="s">
        <v>86</v>
      </c>
      <c r="B173" s="22"/>
      <c r="C173" s="22" t="s">
        <v>87</v>
      </c>
      <c r="D173" s="17"/>
      <c r="E173" s="17"/>
      <c r="F173" s="107"/>
      <c r="G173" s="51">
        <v>96000</v>
      </c>
      <c r="H173" s="127">
        <f>H174</f>
        <v>172000</v>
      </c>
    </row>
    <row r="174" spans="1:8" ht="15.6" x14ac:dyDescent="0.3">
      <c r="A174" s="68"/>
      <c r="B174" s="40"/>
      <c r="C174" s="40" t="s">
        <v>149</v>
      </c>
      <c r="D174" s="40" t="s">
        <v>88</v>
      </c>
      <c r="E174" s="40"/>
      <c r="F174" s="106"/>
      <c r="G174" s="37">
        <v>96000</v>
      </c>
      <c r="H174" s="128">
        <v>172000</v>
      </c>
    </row>
    <row r="175" spans="1:8" ht="15.6" x14ac:dyDescent="0.3">
      <c r="A175" s="69"/>
      <c r="B175" s="20"/>
      <c r="C175" s="40"/>
      <c r="D175" s="40"/>
      <c r="E175" s="40"/>
      <c r="F175" s="109"/>
      <c r="G175" s="37"/>
      <c r="H175" s="128"/>
    </row>
    <row r="176" spans="1:8" ht="15.6" x14ac:dyDescent="0.3">
      <c r="A176" s="66" t="s">
        <v>195</v>
      </c>
      <c r="B176" s="25"/>
      <c r="C176" s="25"/>
      <c r="D176" s="25"/>
      <c r="E176" s="25"/>
      <c r="F176" s="105"/>
      <c r="G176" s="10">
        <v>50000</v>
      </c>
      <c r="H176" s="130">
        <f>H177</f>
        <v>50000</v>
      </c>
    </row>
    <row r="177" spans="1:8" ht="15.6" x14ac:dyDescent="0.3">
      <c r="A177" s="67" t="s">
        <v>116</v>
      </c>
      <c r="B177" s="22"/>
      <c r="C177" s="22" t="s">
        <v>117</v>
      </c>
      <c r="D177" s="22"/>
      <c r="E177" s="22"/>
      <c r="F177" s="106"/>
      <c r="G177" s="51">
        <v>50000</v>
      </c>
      <c r="H177" s="127">
        <f>H178</f>
        <v>50000</v>
      </c>
    </row>
    <row r="178" spans="1:8" ht="15.6" x14ac:dyDescent="0.3">
      <c r="A178" s="68"/>
      <c r="B178" s="40"/>
      <c r="C178" s="40" t="s">
        <v>123</v>
      </c>
      <c r="D178" s="40" t="s">
        <v>124</v>
      </c>
      <c r="E178" s="40"/>
      <c r="F178" s="106"/>
      <c r="G178" s="50">
        <v>50000</v>
      </c>
      <c r="H178" s="128">
        <v>50000</v>
      </c>
    </row>
    <row r="179" spans="1:8" ht="15.6" x14ac:dyDescent="0.3">
      <c r="A179" s="68"/>
      <c r="B179" s="40"/>
      <c r="C179" s="40"/>
      <c r="D179" s="40"/>
      <c r="E179" s="40" t="s">
        <v>196</v>
      </c>
      <c r="F179" s="106"/>
      <c r="G179" s="37">
        <v>50000</v>
      </c>
      <c r="H179" s="128">
        <v>50000</v>
      </c>
    </row>
    <row r="180" spans="1:8" ht="15.6" x14ac:dyDescent="0.3">
      <c r="A180" s="68"/>
      <c r="B180" s="40"/>
      <c r="C180" s="40"/>
      <c r="D180" s="40"/>
      <c r="E180" s="40"/>
      <c r="F180" s="106"/>
      <c r="G180" s="37"/>
      <c r="H180" s="128"/>
    </row>
    <row r="181" spans="1:8" ht="15.6" x14ac:dyDescent="0.3">
      <c r="A181" s="66" t="s">
        <v>197</v>
      </c>
      <c r="B181" s="25"/>
      <c r="C181" s="25"/>
      <c r="D181" s="25"/>
      <c r="E181" s="25"/>
      <c r="F181" s="105"/>
      <c r="G181" s="10">
        <v>50000</v>
      </c>
      <c r="H181" s="130">
        <f>H182</f>
        <v>50000</v>
      </c>
    </row>
    <row r="182" spans="1:8" ht="15.6" x14ac:dyDescent="0.3">
      <c r="A182" s="67" t="s">
        <v>116</v>
      </c>
      <c r="B182" s="22"/>
      <c r="C182" s="22" t="s">
        <v>117</v>
      </c>
      <c r="D182" s="22"/>
      <c r="E182" s="22"/>
      <c r="F182" s="106"/>
      <c r="G182" s="51">
        <v>50000</v>
      </c>
      <c r="H182" s="127">
        <f>H183</f>
        <v>50000</v>
      </c>
    </row>
    <row r="183" spans="1:8" ht="15.6" x14ac:dyDescent="0.3">
      <c r="A183" s="68"/>
      <c r="B183" s="40"/>
      <c r="C183" s="40" t="s">
        <v>123</v>
      </c>
      <c r="D183" s="40" t="s">
        <v>124</v>
      </c>
      <c r="E183" s="40"/>
      <c r="F183" s="106"/>
      <c r="G183" s="37">
        <v>50000</v>
      </c>
      <c r="H183" s="128">
        <v>50000</v>
      </c>
    </row>
    <row r="184" spans="1:8" ht="15.6" x14ac:dyDescent="0.3">
      <c r="A184" s="68"/>
      <c r="B184" s="40"/>
      <c r="C184" s="40"/>
      <c r="D184" s="40"/>
      <c r="E184" s="40" t="s">
        <v>196</v>
      </c>
      <c r="F184" s="109"/>
      <c r="G184" s="37">
        <v>50000</v>
      </c>
      <c r="H184" s="128">
        <v>50000</v>
      </c>
    </row>
    <row r="185" spans="1:8" ht="15.6" x14ac:dyDescent="0.3">
      <c r="A185" s="68"/>
      <c r="B185" s="40"/>
      <c r="C185" s="40"/>
      <c r="D185" s="40"/>
      <c r="E185" s="40"/>
      <c r="F185" s="109"/>
      <c r="G185" s="37"/>
      <c r="H185" s="128"/>
    </row>
    <row r="186" spans="1:8" ht="15.6" x14ac:dyDescent="0.3">
      <c r="A186" s="72" t="s">
        <v>198</v>
      </c>
      <c r="B186" s="123"/>
      <c r="C186" s="123"/>
      <c r="D186" s="123"/>
      <c r="E186" s="123"/>
      <c r="F186" s="133">
        <v>4</v>
      </c>
      <c r="G186" s="124">
        <v>33763420</v>
      </c>
      <c r="H186" s="132">
        <f>H181+H176+H168+H154+H134+H129+H120+H112+H104+H92+H84+H52+H48+H41+H7</f>
        <v>45075647</v>
      </c>
    </row>
    <row r="187" spans="1:8" ht="15.6" x14ac:dyDescent="0.3">
      <c r="A187" s="31"/>
      <c r="B187" s="13"/>
      <c r="C187" s="13"/>
      <c r="D187" s="13"/>
      <c r="E187" s="13"/>
      <c r="F187" s="3"/>
      <c r="G187" s="31"/>
    </row>
    <row r="188" spans="1:8" ht="15.6" x14ac:dyDescent="0.3">
      <c r="A188" s="18"/>
      <c r="B188" s="13"/>
      <c r="C188" s="13"/>
      <c r="D188" s="13"/>
      <c r="E188" s="13"/>
      <c r="F188" s="3"/>
      <c r="G188" s="31"/>
    </row>
  </sheetData>
  <mergeCells count="16">
    <mergeCell ref="A1:H1"/>
    <mergeCell ref="G4:H4"/>
    <mergeCell ref="A3:H3"/>
    <mergeCell ref="A2:H2"/>
    <mergeCell ref="G5:G6"/>
    <mergeCell ref="A133:F133"/>
    <mergeCell ref="F5:F6"/>
    <mergeCell ref="A5:E6"/>
    <mergeCell ref="H5:H6"/>
    <mergeCell ref="D31:E31"/>
    <mergeCell ref="D32:E32"/>
    <mergeCell ref="D33:E33"/>
    <mergeCell ref="D34:E34"/>
    <mergeCell ref="D35:E35"/>
    <mergeCell ref="D36:E36"/>
    <mergeCell ref="D38:E38"/>
  </mergeCells>
  <pageMargins left="0.7" right="0.7" top="0.75" bottom="0.75" header="0.3" footer="0.3"/>
  <pageSetup paperSize="9" scale="43" orientation="portrait" r:id="rId1"/>
  <rowBreaks count="1" manualBreakCount="1">
    <brk id="7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C740-09CA-4FBD-95CF-C704C5F859E2}">
  <dimension ref="A1:C11"/>
  <sheetViews>
    <sheetView view="pageBreakPreview" zoomScale="130" zoomScaleNormal="100" zoomScaleSheetLayoutView="130" workbookViewId="0">
      <selection activeCell="A5" sqref="A5:A6"/>
    </sheetView>
  </sheetViews>
  <sheetFormatPr defaultRowHeight="13.8" x14ac:dyDescent="0.25"/>
  <cols>
    <col min="1" max="1" width="41" style="61" customWidth="1"/>
    <col min="2" max="2" width="22.33203125" style="61" customWidth="1"/>
    <col min="3" max="3" width="26.88671875" style="61" customWidth="1"/>
    <col min="4" max="16384" width="8.88671875" style="61"/>
  </cols>
  <sheetData>
    <row r="1" spans="1:3" ht="15.6" x14ac:dyDescent="0.25">
      <c r="A1" s="57" t="s">
        <v>0</v>
      </c>
      <c r="B1" s="57"/>
      <c r="C1" s="57"/>
    </row>
    <row r="2" spans="1:3" ht="15.6" x14ac:dyDescent="0.25">
      <c r="A2" s="57" t="s">
        <v>226</v>
      </c>
      <c r="B2" s="57"/>
      <c r="C2" s="57"/>
    </row>
    <row r="3" spans="1:3" ht="15.6" x14ac:dyDescent="0.3">
      <c r="A3" s="58" t="s">
        <v>199</v>
      </c>
      <c r="B3" s="58"/>
      <c r="C3" s="58"/>
    </row>
    <row r="4" spans="1:3" ht="15.6" x14ac:dyDescent="0.3">
      <c r="A4" s="30"/>
      <c r="B4" s="30"/>
      <c r="C4" s="62"/>
    </row>
    <row r="5" spans="1:3" x14ac:dyDescent="0.25">
      <c r="A5" s="162" t="s">
        <v>200</v>
      </c>
      <c r="B5" s="163" t="s">
        <v>227</v>
      </c>
      <c r="C5" s="163" t="s">
        <v>228</v>
      </c>
    </row>
    <row r="6" spans="1:3" x14ac:dyDescent="0.25">
      <c r="A6" s="162"/>
      <c r="B6" s="163"/>
      <c r="C6" s="163"/>
    </row>
    <row r="7" spans="1:3" ht="13.8" customHeight="1" x14ac:dyDescent="0.25">
      <c r="A7" s="136" t="s">
        <v>250</v>
      </c>
      <c r="B7" s="53"/>
      <c r="C7" s="54">
        <v>3911000</v>
      </c>
    </row>
    <row r="8" spans="1:3" ht="13.8" customHeight="1" x14ac:dyDescent="0.25">
      <c r="A8" s="136" t="s">
        <v>251</v>
      </c>
      <c r="B8" s="53"/>
      <c r="C8" s="54">
        <v>867000</v>
      </c>
    </row>
    <row r="9" spans="1:3" ht="13.8" customHeight="1" x14ac:dyDescent="0.25">
      <c r="A9" s="136" t="s">
        <v>231</v>
      </c>
      <c r="B9" s="53"/>
      <c r="C9" s="54">
        <v>1290000</v>
      </c>
    </row>
    <row r="10" spans="1:3" ht="13.8" customHeight="1" x14ac:dyDescent="0.3">
      <c r="A10" s="137" t="s">
        <v>201</v>
      </c>
      <c r="B10" s="134">
        <v>500000</v>
      </c>
      <c r="C10" s="135"/>
    </row>
    <row r="11" spans="1:3" ht="13.8" customHeight="1" x14ac:dyDescent="0.3">
      <c r="A11" s="164" t="s">
        <v>202</v>
      </c>
      <c r="B11" s="165">
        <v>500000</v>
      </c>
      <c r="C11" s="166">
        <f>SUM(C7:C10)</f>
        <v>6068000</v>
      </c>
    </row>
  </sheetData>
  <mergeCells count="6">
    <mergeCell ref="C5:C6"/>
    <mergeCell ref="A5:A6"/>
    <mergeCell ref="B5:B6"/>
    <mergeCell ref="A1:C1"/>
    <mergeCell ref="A2:C2"/>
    <mergeCell ref="A3:C3"/>
  </mergeCells>
  <pageMargins left="0.7" right="0.7" top="0.75" bottom="0.75" header="0.3" footer="0.3"/>
  <pageSetup paperSize="9"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7A7E24-0EC6-4F76-A59B-55AE96F9F385}">
  <dimension ref="A1:D33"/>
  <sheetViews>
    <sheetView topLeftCell="A4" workbookViewId="0">
      <selection activeCell="A35" sqref="A35"/>
    </sheetView>
  </sheetViews>
  <sheetFormatPr defaultRowHeight="13.8" x14ac:dyDescent="0.25"/>
  <cols>
    <col min="1" max="1" width="19.33203125" style="61" customWidth="1"/>
    <col min="2" max="2" width="52.88671875" style="61" customWidth="1"/>
    <col min="3" max="3" width="19.88671875" style="61" customWidth="1"/>
    <col min="4" max="16384" width="8.88671875" style="61"/>
  </cols>
  <sheetData>
    <row r="1" spans="1:4" ht="15.6" x14ac:dyDescent="0.25">
      <c r="A1" s="57" t="s">
        <v>0</v>
      </c>
      <c r="B1" s="57"/>
      <c r="C1" s="57"/>
      <c r="D1" s="62"/>
    </row>
    <row r="2" spans="1:4" ht="15.6" x14ac:dyDescent="0.25">
      <c r="A2" s="57" t="s">
        <v>223</v>
      </c>
      <c r="B2" s="57"/>
      <c r="C2" s="57"/>
      <c r="D2" s="62"/>
    </row>
    <row r="3" spans="1:4" ht="15.6" x14ac:dyDescent="0.25">
      <c r="A3" s="33"/>
      <c r="B3" s="33"/>
      <c r="C3" s="33"/>
      <c r="D3" s="62"/>
    </row>
    <row r="4" spans="1:4" ht="15.6" x14ac:dyDescent="0.3">
      <c r="A4" s="138" t="s">
        <v>200</v>
      </c>
      <c r="B4" s="138"/>
      <c r="C4" s="125" t="s">
        <v>3</v>
      </c>
      <c r="D4" s="34"/>
    </row>
    <row r="5" spans="1:4" x14ac:dyDescent="0.25">
      <c r="A5" s="138"/>
      <c r="B5" s="138"/>
      <c r="C5" s="155"/>
      <c r="D5" s="62"/>
    </row>
    <row r="6" spans="1:4" ht="15.6" x14ac:dyDescent="0.3">
      <c r="A6" s="152" t="s">
        <v>203</v>
      </c>
      <c r="B6" s="153"/>
      <c r="C6" s="154">
        <f>SUM(C7:C10)</f>
        <v>33766000</v>
      </c>
      <c r="D6" s="62"/>
    </row>
    <row r="7" spans="1:4" ht="15.6" x14ac:dyDescent="0.3">
      <c r="A7" s="139" t="s">
        <v>45</v>
      </c>
      <c r="B7" s="38" t="s">
        <v>46</v>
      </c>
      <c r="C7" s="140">
        <f>'Bevételek '!H40+'Bevételek '!H69</f>
        <v>11464010</v>
      </c>
      <c r="D7" s="62"/>
    </row>
    <row r="8" spans="1:4" ht="15.6" x14ac:dyDescent="0.3">
      <c r="A8" s="139" t="s">
        <v>20</v>
      </c>
      <c r="B8" s="38" t="s">
        <v>21</v>
      </c>
      <c r="C8" s="140">
        <f>'Bevételek '!H20</f>
        <v>17970000</v>
      </c>
      <c r="D8" s="62"/>
    </row>
    <row r="9" spans="1:4" ht="15.6" x14ac:dyDescent="0.3">
      <c r="A9" s="139" t="s">
        <v>5</v>
      </c>
      <c r="B9" s="38" t="s">
        <v>6</v>
      </c>
      <c r="C9" s="140">
        <f>'Bevételek '!H8+'Bevételek '!H34+'Bevételek '!H63+'Bevételek '!H73+'Bevételek '!H76</f>
        <v>4331990</v>
      </c>
      <c r="D9" s="62"/>
    </row>
    <row r="10" spans="1:4" ht="15.6" x14ac:dyDescent="0.3">
      <c r="A10" s="139" t="s">
        <v>204</v>
      </c>
      <c r="B10" s="38" t="s">
        <v>205</v>
      </c>
      <c r="C10" s="140"/>
      <c r="D10" s="62"/>
    </row>
    <row r="11" spans="1:4" ht="15.6" x14ac:dyDescent="0.3">
      <c r="A11" s="118" t="s">
        <v>206</v>
      </c>
      <c r="B11" s="46"/>
      <c r="C11" s="141">
        <f>SUM(C12:C15)</f>
        <v>0</v>
      </c>
      <c r="D11" s="62"/>
    </row>
    <row r="12" spans="1:4" ht="15.6" x14ac:dyDescent="0.3">
      <c r="A12" s="139" t="s">
        <v>207</v>
      </c>
      <c r="B12" s="36" t="s">
        <v>208</v>
      </c>
      <c r="C12" s="140"/>
      <c r="D12" s="62"/>
    </row>
    <row r="13" spans="1:4" ht="15.6" x14ac:dyDescent="0.3">
      <c r="A13" s="139" t="s">
        <v>209</v>
      </c>
      <c r="B13" s="38" t="s">
        <v>210</v>
      </c>
      <c r="C13" s="142"/>
      <c r="D13" s="62"/>
    </row>
    <row r="14" spans="1:4" ht="15.6" x14ac:dyDescent="0.3">
      <c r="A14" s="139" t="s">
        <v>211</v>
      </c>
      <c r="B14" s="38" t="s">
        <v>212</v>
      </c>
      <c r="C14" s="142"/>
      <c r="D14" s="62"/>
    </row>
    <row r="15" spans="1:4" ht="15.6" x14ac:dyDescent="0.3">
      <c r="A15" s="143"/>
      <c r="B15" s="38"/>
      <c r="C15" s="142"/>
      <c r="D15" s="62"/>
    </row>
    <row r="16" spans="1:4" ht="15.6" x14ac:dyDescent="0.3">
      <c r="A16" s="118" t="s">
        <v>13</v>
      </c>
      <c r="B16" s="42"/>
      <c r="C16" s="141">
        <f>SUM(C17)</f>
        <v>11309647</v>
      </c>
      <c r="D16" s="62"/>
    </row>
    <row r="17" spans="1:4" ht="15.6" x14ac:dyDescent="0.3">
      <c r="A17" s="139" t="s">
        <v>12</v>
      </c>
      <c r="B17" s="38" t="s">
        <v>13</v>
      </c>
      <c r="C17" s="142">
        <f>'Bevételek '!H57+'Bevételek '!H13</f>
        <v>11309647</v>
      </c>
      <c r="D17" s="62"/>
    </row>
    <row r="18" spans="1:4" ht="15.6" x14ac:dyDescent="0.3">
      <c r="A18" s="144" t="s">
        <v>213</v>
      </c>
      <c r="B18" s="35"/>
      <c r="C18" s="145">
        <f>C6+C11+C16</f>
        <v>45075647</v>
      </c>
      <c r="D18" s="62"/>
    </row>
    <row r="19" spans="1:4" ht="15.6" x14ac:dyDescent="0.3">
      <c r="A19" s="146" t="s">
        <v>214</v>
      </c>
      <c r="B19" s="59"/>
      <c r="C19" s="147">
        <f>SUM(C20:C24)</f>
        <v>38107647</v>
      </c>
      <c r="D19" s="62"/>
    </row>
    <row r="20" spans="1:4" ht="15.6" x14ac:dyDescent="0.3">
      <c r="A20" s="139" t="s">
        <v>79</v>
      </c>
      <c r="B20" s="39" t="s">
        <v>215</v>
      </c>
      <c r="C20" s="140">
        <f>Kiadások!H8+Kiadások!H53+Kiadások!H169</f>
        <v>14615000</v>
      </c>
      <c r="D20" s="62"/>
    </row>
    <row r="21" spans="1:4" ht="15.6" x14ac:dyDescent="0.3">
      <c r="A21" s="139" t="s">
        <v>86</v>
      </c>
      <c r="B21" s="36" t="s">
        <v>216</v>
      </c>
      <c r="C21" s="140">
        <f>Kiadások!H12+Kiadások!H64+Kiadások!H173</f>
        <v>2592000</v>
      </c>
      <c r="D21" s="62"/>
    </row>
    <row r="22" spans="1:4" ht="15.6" x14ac:dyDescent="0.3">
      <c r="A22" s="139" t="s">
        <v>89</v>
      </c>
      <c r="B22" s="38" t="s">
        <v>90</v>
      </c>
      <c r="C22" s="140">
        <f>Kiadások!H155+Kiadások!H135+Kiadások!H113+Kiadások!H105+Kiadások!H93+Kiadások!H85+Kiadások!H67+Kiadások!H42+Kiadások!H14</f>
        <v>13765000</v>
      </c>
      <c r="D22" s="62"/>
    </row>
    <row r="23" spans="1:4" ht="21" customHeight="1" x14ac:dyDescent="0.3">
      <c r="A23" s="139" t="s">
        <v>173</v>
      </c>
      <c r="B23" s="39" t="s">
        <v>217</v>
      </c>
      <c r="C23" s="140">
        <f>Kiadások!H121+Kiadások!H130</f>
        <v>530000</v>
      </c>
      <c r="D23" s="62"/>
    </row>
    <row r="24" spans="1:4" ht="27.75" customHeight="1" x14ac:dyDescent="0.3">
      <c r="A24" s="139" t="s">
        <v>116</v>
      </c>
      <c r="B24" s="39" t="s">
        <v>117</v>
      </c>
      <c r="C24" s="140">
        <f>Kiadások!H29+Kiadások!H177+Kiadások!H182</f>
        <v>6605647</v>
      </c>
      <c r="D24" s="62"/>
    </row>
    <row r="25" spans="1:4" ht="15.6" x14ac:dyDescent="0.3">
      <c r="A25" s="148" t="s">
        <v>202</v>
      </c>
      <c r="B25" s="47"/>
      <c r="C25" s="141">
        <f>SUM(C26:C28)</f>
        <v>6068000</v>
      </c>
      <c r="D25" s="62"/>
    </row>
    <row r="26" spans="1:4" ht="20.25" customHeight="1" x14ac:dyDescent="0.3">
      <c r="A26" s="149" t="s">
        <v>218</v>
      </c>
      <c r="B26" s="39" t="s">
        <v>219</v>
      </c>
      <c r="C26" s="142"/>
      <c r="D26" s="62"/>
    </row>
    <row r="27" spans="1:4" ht="20.25" customHeight="1" x14ac:dyDescent="0.3">
      <c r="A27" s="149" t="s">
        <v>158</v>
      </c>
      <c r="B27" s="39" t="s">
        <v>159</v>
      </c>
      <c r="C27" s="142">
        <f>Kiadások!H79</f>
        <v>6068000</v>
      </c>
      <c r="D27" s="62"/>
    </row>
    <row r="28" spans="1:4" ht="15.6" x14ac:dyDescent="0.3">
      <c r="A28" s="139" t="s">
        <v>220</v>
      </c>
      <c r="B28" s="36" t="s">
        <v>221</v>
      </c>
      <c r="C28" s="142"/>
      <c r="D28" s="62"/>
    </row>
    <row r="29" spans="1:4" ht="15.6" x14ac:dyDescent="0.3">
      <c r="A29" s="139"/>
      <c r="B29" s="36"/>
      <c r="C29" s="142"/>
      <c r="D29" s="62"/>
    </row>
    <row r="30" spans="1:4" ht="15.6" x14ac:dyDescent="0.3">
      <c r="A30" s="118" t="s">
        <v>131</v>
      </c>
      <c r="B30" s="48"/>
      <c r="C30" s="141">
        <f>SUM(C31)</f>
        <v>900000</v>
      </c>
      <c r="D30" s="62"/>
    </row>
    <row r="31" spans="1:4" ht="15.6" x14ac:dyDescent="0.3">
      <c r="A31" s="139" t="s">
        <v>130</v>
      </c>
      <c r="B31" s="36" t="s">
        <v>131</v>
      </c>
      <c r="C31" s="142">
        <f>Kiadások!H49</f>
        <v>900000</v>
      </c>
    </row>
    <row r="32" spans="1:4" ht="15.6" x14ac:dyDescent="0.3">
      <c r="A32" s="150" t="s">
        <v>222</v>
      </c>
      <c r="B32" s="151"/>
      <c r="C32" s="145">
        <f>C19+C25+C30</f>
        <v>45075647</v>
      </c>
    </row>
    <row r="33" spans="1:3" ht="15.6" x14ac:dyDescent="0.3">
      <c r="A33" s="156" t="s">
        <v>252</v>
      </c>
      <c r="B33" s="157"/>
      <c r="C33" s="115">
        <f>C18-C32</f>
        <v>0</v>
      </c>
    </row>
  </sheetData>
  <mergeCells count="7">
    <mergeCell ref="A33:B33"/>
    <mergeCell ref="A6:B6"/>
    <mergeCell ref="A19:B19"/>
    <mergeCell ref="A4:B5"/>
    <mergeCell ref="C4:C5"/>
    <mergeCell ref="A1:C1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Bevételek </vt:lpstr>
      <vt:lpstr>Kiadások</vt:lpstr>
      <vt:lpstr>Felhalmozási kiadások részletez</vt:lpstr>
      <vt:lpstr>Összesítő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Szilvi</dc:creator>
  <cp:lastModifiedBy>Jegyző</cp:lastModifiedBy>
  <cp:lastPrinted>2020-01-23T17:23:14Z</cp:lastPrinted>
  <dcterms:created xsi:type="dcterms:W3CDTF">2020-01-20T08:36:47Z</dcterms:created>
  <dcterms:modified xsi:type="dcterms:W3CDTF">2020-01-23T17:26:14Z</dcterms:modified>
</cp:coreProperties>
</file>