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00" windowHeight="6435" tabRatio="947" firstSheet="1" activeTab="12"/>
  </bookViews>
  <sheets>
    <sheet name="1. mérleg" sheetId="1" r:id="rId1"/>
    <sheet name="2. bevételek" sheetId="2" r:id="rId2"/>
    <sheet name="3. bevétel jogcím" sheetId="3" r:id="rId3"/>
    <sheet name="4. bevétel feladatonként" sheetId="4" r:id="rId4"/>
    <sheet name="5.kiadás" sheetId="5" r:id="rId5"/>
    <sheet name="6. kiadás feladatonként" sheetId="6" r:id="rId6"/>
    <sheet name="7. felhalmozás" sheetId="7" r:id="rId7"/>
    <sheet name="8. táj adatok műk" sheetId="8" r:id="rId8"/>
    <sheet name="9. táj adatok felh" sheetId="9" r:id="rId9"/>
    <sheet name="2. NYOMTATHATÓ" sheetId="10" r:id="rId10"/>
    <sheet name="5. NYOMTATHATÓ" sheetId="11" r:id="rId11"/>
    <sheet name="7. NYOMTATHATÓ" sheetId="12" r:id="rId12"/>
    <sheet name="9. NYOMTATHATÓ" sheetId="13" r:id="rId13"/>
  </sheets>
  <definedNames>
    <definedName name="Excel_BuiltIn_Print_Area_1_1">#REF!</definedName>
    <definedName name="Excel_BuiltIn_Print_Area_2_1">#REF!</definedName>
    <definedName name="Excel_BuiltIn_Print_Area_3_1">'5.kiadás'!$A$3:$E$564</definedName>
    <definedName name="_xlnm.Print_Titles" localSheetId="4">'5.kiadás'!$3:$8</definedName>
    <definedName name="_xlnm.Print_Area" localSheetId="1">'2. bevételek'!$A$1:$G$96</definedName>
    <definedName name="_xlnm.Print_Area" localSheetId="4">'5.kiadás'!$A$1:$G$215</definedName>
    <definedName name="_xlnm.Print_Area" localSheetId="6">'7. felhalmozás'!$A$1:$B$12</definedName>
    <definedName name="_xlnm.Print_Area" localSheetId="7">'8. táj adatok műk'!$A$1:$F$27</definedName>
    <definedName name="_xlnm.Print_Area" localSheetId="8">'9. táj adatok felh'!$A$1:$D$27</definedName>
  </definedNames>
  <calcPr fullCalcOnLoad="1"/>
</workbook>
</file>

<file path=xl/sharedStrings.xml><?xml version="1.0" encoding="utf-8"?>
<sst xmlns="http://schemas.openxmlformats.org/spreadsheetml/2006/main" count="1208" uniqueCount="334">
  <si>
    <t>Építményadó</t>
  </si>
  <si>
    <t>Iparűzési adó</t>
  </si>
  <si>
    <t>Külső személyi juttatások</t>
  </si>
  <si>
    <t>Készletbeszerzés</t>
  </si>
  <si>
    <t>Telefondíj</t>
  </si>
  <si>
    <t>Víz- és csatornadíjak</t>
  </si>
  <si>
    <t>Karbantartási, kisjavítási szolgáltatások</t>
  </si>
  <si>
    <t>Támogatásértékű működési kiadás Kistérségnek</t>
  </si>
  <si>
    <t>Személyi juttatások</t>
  </si>
  <si>
    <t>Létszám</t>
  </si>
  <si>
    <t>kiemelt előirányzatonként</t>
  </si>
  <si>
    <t>Telekadó</t>
  </si>
  <si>
    <t>Egyéb anyagbeszerzés</t>
  </si>
  <si>
    <t>Támogatásértékű működési kiadás önkormányzatoknak (Kővágóörsi Közös Önkormányzati Hivatal)</t>
  </si>
  <si>
    <t>Szociális hozzájárulási adó</t>
  </si>
  <si>
    <t>Kamatbevételek</t>
  </si>
  <si>
    <t>Működési célú pénzeszköz átadás nonprofit-szervezeteknek</t>
  </si>
  <si>
    <t>Könyvtári, közművelődési feladatok támogatása</t>
  </si>
  <si>
    <t>Kiemelt előirányzatonként</t>
  </si>
  <si>
    <t xml:space="preserve">011130 Önkormányzatok és önkormányzati hivatalok jogalkotó és általános igazgatási tevékenysége </t>
  </si>
  <si>
    <t>K1</t>
  </si>
  <si>
    <t>K11</t>
  </si>
  <si>
    <t>Foglalkoztatottak személyi juttatása</t>
  </si>
  <si>
    <t>K1101</t>
  </si>
  <si>
    <t>Törvény szerinti illetmények, munkabérek</t>
  </si>
  <si>
    <t>K12</t>
  </si>
  <si>
    <t>K121</t>
  </si>
  <si>
    <t>K2</t>
  </si>
  <si>
    <t>Munkaadókat terhelő járulékok és szociális hozzájárulási adó</t>
  </si>
  <si>
    <t>K3</t>
  </si>
  <si>
    <t>Dologi kiadások</t>
  </si>
  <si>
    <t>K31</t>
  </si>
  <si>
    <t>K311</t>
  </si>
  <si>
    <t>Szakmai anyagok beszerzése</t>
  </si>
  <si>
    <t>K312</t>
  </si>
  <si>
    <t>Üzemeltetési anyagok berszerzése</t>
  </si>
  <si>
    <t>K32</t>
  </si>
  <si>
    <t>Kommunikációs szolgáltatások</t>
  </si>
  <si>
    <t>K321</t>
  </si>
  <si>
    <t>Informatikai szolgáltatások igénybevétele</t>
  </si>
  <si>
    <t>K322</t>
  </si>
  <si>
    <t>Egyéb kommunikációs szolgáltatások</t>
  </si>
  <si>
    <t>K33</t>
  </si>
  <si>
    <t>Szolgáltatási kiadások</t>
  </si>
  <si>
    <t>K331</t>
  </si>
  <si>
    <t>Közüzemi díjak</t>
  </si>
  <si>
    <t>Villamosenergia</t>
  </si>
  <si>
    <t>K334</t>
  </si>
  <si>
    <t>K337</t>
  </si>
  <si>
    <t>Egyéb szolgáltatások</t>
  </si>
  <si>
    <t>Egyéb üzemeltetési, fenntartási szolg.</t>
  </si>
  <si>
    <t>K35</t>
  </si>
  <si>
    <t>Különféle befizetések és egyéb dologi kiadások</t>
  </si>
  <si>
    <t>K351</t>
  </si>
  <si>
    <t>Működési célú előzetesen felszámított áfa</t>
  </si>
  <si>
    <t>K4</t>
  </si>
  <si>
    <t>Ellátottak pénzbeli támogatásai</t>
  </si>
  <si>
    <t>K42</t>
  </si>
  <si>
    <t>Családi támogatások</t>
  </si>
  <si>
    <t>K48</t>
  </si>
  <si>
    <t>Egyéb nem intézményi ellátások</t>
  </si>
  <si>
    <t>Temetési segély</t>
  </si>
  <si>
    <t>K5</t>
  </si>
  <si>
    <t>Egyéb működési célú kiadások</t>
  </si>
  <si>
    <t>K506</t>
  </si>
  <si>
    <t>Egyéb működési célú támogatások államháztartáson belülre</t>
  </si>
  <si>
    <t>Egyéb működési célú támogatások államháztartáson kívülre</t>
  </si>
  <si>
    <t>K512</t>
  </si>
  <si>
    <t>Tartalékok</t>
  </si>
  <si>
    <t>K6</t>
  </si>
  <si>
    <t>Beruházások</t>
  </si>
  <si>
    <t>K7</t>
  </si>
  <si>
    <t>Felújítások</t>
  </si>
  <si>
    <t>Egyéb felhalmozási célú kiadások</t>
  </si>
  <si>
    <t>K8</t>
  </si>
  <si>
    <t>B1</t>
  </si>
  <si>
    <t>Működési célú támogatások államháztartáson belülről</t>
  </si>
  <si>
    <t>B11</t>
  </si>
  <si>
    <t>Önkormányzatok működési támogatása</t>
  </si>
  <si>
    <t>B111</t>
  </si>
  <si>
    <t>Helyi önkormányzatok működésének általános támogatása</t>
  </si>
  <si>
    <t xml:space="preserve">B114 </t>
  </si>
  <si>
    <t>Települési önkormányzatok kulturális feladatainak támogatása</t>
  </si>
  <si>
    <t>B115</t>
  </si>
  <si>
    <t>Közhatalmi bevételek</t>
  </si>
  <si>
    <t>B3</t>
  </si>
  <si>
    <t>B34</t>
  </si>
  <si>
    <t>Vagyoni típusú adók</t>
  </si>
  <si>
    <t>B35</t>
  </si>
  <si>
    <t>Termékek és szolgáltatások adói</t>
  </si>
  <si>
    <t>B354</t>
  </si>
  <si>
    <t>Gépjárműadók</t>
  </si>
  <si>
    <t>Helyi önkormányzatot megillető rész</t>
  </si>
  <si>
    <t>B355</t>
  </si>
  <si>
    <t>Egyéb áruhasználati és szolgáltatási adók</t>
  </si>
  <si>
    <t>Késedelmi pótlék</t>
  </si>
  <si>
    <t>B351</t>
  </si>
  <si>
    <t>Értékesítés és forgalmi adók</t>
  </si>
  <si>
    <t>Tartózkodás után fizetett idegenforgalmi adó</t>
  </si>
  <si>
    <t>B4</t>
  </si>
  <si>
    <t>Működési bevételek</t>
  </si>
  <si>
    <t>B404</t>
  </si>
  <si>
    <t>Tulajdonosi bevételek</t>
  </si>
  <si>
    <t>B408</t>
  </si>
  <si>
    <t>Bérleti díj</t>
  </si>
  <si>
    <t>B5</t>
  </si>
  <si>
    <t>Felhalmozási bevételek</t>
  </si>
  <si>
    <t>B52</t>
  </si>
  <si>
    <t>Ingatlanok értékesítése</t>
  </si>
  <si>
    <t>B6</t>
  </si>
  <si>
    <t>Működési célú átvett pénzeszközök</t>
  </si>
  <si>
    <t>Egyéb működési célú átvett pénzeszközök</t>
  </si>
  <si>
    <t>B7</t>
  </si>
  <si>
    <t>Felhalmozási célú átvett pénzeszközök</t>
  </si>
  <si>
    <t>B8</t>
  </si>
  <si>
    <t>Finanszírozási bevételek</t>
  </si>
  <si>
    <t>B81</t>
  </si>
  <si>
    <t>Belföldi finanszírozás bevételei</t>
  </si>
  <si>
    <t>B813</t>
  </si>
  <si>
    <t>Maradvány igénybevétele</t>
  </si>
  <si>
    <t>B8131</t>
  </si>
  <si>
    <t>Előző év költségvetési maradványának igénybevétele</t>
  </si>
  <si>
    <t>Foglalkoztatottak bére</t>
  </si>
  <si>
    <t>066020 Város és községgazdálkodási egyéb szolgáltatások</t>
  </si>
  <si>
    <t>052020 Szennyvíz gyűjtése, tisztítása, elhelyezése</t>
  </si>
  <si>
    <t>013320 Köztemető-fenntartás és működtetés</t>
  </si>
  <si>
    <t>064010 Közvilágítás</t>
  </si>
  <si>
    <t>107060 Egyéb szociális pénzbeli és természetbeni ellátások, támogatások</t>
  </si>
  <si>
    <t>Szülési támogatás</t>
  </si>
  <si>
    <t>Beiskolázási támogatás</t>
  </si>
  <si>
    <t>082092 Közművelődés - hagyományos közösségi kulturális értékek gondozása</t>
  </si>
  <si>
    <t>082042 Könyvtári állomány gyarapítása, nyilvántartása</t>
  </si>
  <si>
    <t xml:space="preserve">      Társulási feladatokhoz</t>
  </si>
  <si>
    <t>018010 Önkormányzatok eslzámolásai a központi költségvetéssel</t>
  </si>
  <si>
    <t>Település-üzemeltetéshez kapcsolódó feladatok támogatása</t>
  </si>
  <si>
    <t>Egyéb önkormányzati feladatok támogatása</t>
  </si>
  <si>
    <t xml:space="preserve">                 Zöldterület-gazdálkodással kapcsolatos feladatok támogatása</t>
  </si>
  <si>
    <t xml:space="preserve">                 Közvilágítás feladatainak támogatása</t>
  </si>
  <si>
    <t xml:space="preserve">                 Köztemető fenntartásának támogatása</t>
  </si>
  <si>
    <t xml:space="preserve">                 Közutak fenntartásának támogatása</t>
  </si>
  <si>
    <t>K1107</t>
  </si>
  <si>
    <t>Béren kívüli juttatások</t>
  </si>
  <si>
    <t>Lakott külterülettel kapcsolatos támogatások</t>
  </si>
  <si>
    <t>B73</t>
  </si>
  <si>
    <t>Egyéb felhalmozási célú átvett pénzeszközök</t>
  </si>
  <si>
    <t>BEVÉTELEK ÖSSZESEN</t>
  </si>
  <si>
    <t>018030 Támogatási célú finanszírozási műveletek</t>
  </si>
  <si>
    <t>041233 Hosszabb időtartamú közfoglalkoztatás</t>
  </si>
  <si>
    <t>Megnevezés</t>
  </si>
  <si>
    <t>Működési bevételek összesen:</t>
  </si>
  <si>
    <t>Felhalmozási bevételek összesen:</t>
  </si>
  <si>
    <t>BEVÉTELEK összesen:</t>
  </si>
  <si>
    <t>Működési kiadások összesen:</t>
  </si>
  <si>
    <t>Személyi juttatás</t>
  </si>
  <si>
    <t>Felhalmozási kiadások összesen:</t>
  </si>
  <si>
    <t>KIADÁSOK összesen:</t>
  </si>
  <si>
    <t>Munkaadót terhelő járulékok és szociális hozzájárulási adó</t>
  </si>
  <si>
    <t>Ellátottak pénzbeli juttatásai</t>
  </si>
  <si>
    <t>Finanszírozási kiadások</t>
  </si>
  <si>
    <t>K9</t>
  </si>
  <si>
    <t>B2</t>
  </si>
  <si>
    <t>Felhalmozási célú támogatások államháztartáson belülről</t>
  </si>
  <si>
    <t>Felhalmozási célű átvett pénzeszközök</t>
  </si>
  <si>
    <t>Előirányzatok adatok ezer Ft-ban</t>
  </si>
  <si>
    <t xml:space="preserve">kötelező feladatok </t>
  </si>
  <si>
    <t>önként vállalt feladatok</t>
  </si>
  <si>
    <t>Összesen:</t>
  </si>
  <si>
    <t xml:space="preserve">Összesen: </t>
  </si>
  <si>
    <t>Tájékoztató adatok a MŰKÖDÉSI bevételek és kiadások alakulásáról</t>
  </si>
  <si>
    <t>Működési célú bevételek összesen</t>
  </si>
  <si>
    <t>Működési célú kiadások összesen</t>
  </si>
  <si>
    <t>Tájékotató adatok a FELHALMOZÁSI célú bevételek és kiadások alakulásáról</t>
  </si>
  <si>
    <t>Felhalmozási célú bevételek összesen</t>
  </si>
  <si>
    <t>Felhalmozási célú kiadások összesen</t>
  </si>
  <si>
    <t>Finanszírozási bevételek összesen</t>
  </si>
  <si>
    <t>BALATONRENDES KÖZSÉG ÖNKORMÁNYZATA</t>
  </si>
  <si>
    <t>051030 Nem veszélyes hulladék begyűjtése, átrakása, szállítása</t>
  </si>
  <si>
    <t>Informatikai szolgáltatás igénybevétele</t>
  </si>
  <si>
    <t>Internet díja</t>
  </si>
  <si>
    <t>KIADÁSOK ÖSSZESEN</t>
  </si>
  <si>
    <t>B403</t>
  </si>
  <si>
    <t>Közvetített szolgáltatások bevétele</t>
  </si>
  <si>
    <t>Közvetített szolgáltatások ellenértéke</t>
  </si>
  <si>
    <t>Koncesszióból származó bevétel</t>
  </si>
  <si>
    <t>051030 Nem veszélyes hulladék begyűjétse, átrakása, szállítása</t>
  </si>
  <si>
    <t>Megbízási díj</t>
  </si>
  <si>
    <t>031060 Bűnmegelőzés</t>
  </si>
  <si>
    <t>Támogatásértékű működési kiadás önkormányzatoknak (Kővágóörsi Közös Önkormányzati Hivatal - Belső ellenőrzés)</t>
  </si>
  <si>
    <t>államigazgatási feladatok</t>
  </si>
  <si>
    <t>018010 Önkormányzatok elszámolásai a központi költségvetéssel</t>
  </si>
  <si>
    <t>K914</t>
  </si>
  <si>
    <t>Államháztartáson belüli megelőlegezések visszafizetése</t>
  </si>
  <si>
    <t>032020 Tűz- és katasztrófavédelmi tevékenységek</t>
  </si>
  <si>
    <t>Lakhatási kiadásokra tekintettel</t>
  </si>
  <si>
    <t>B402</t>
  </si>
  <si>
    <t>Szolgáltatások ellenértéke</t>
  </si>
  <si>
    <t>Működési célú költségvetési támogatások és kiegészítő támogatások</t>
  </si>
  <si>
    <t>B814</t>
  </si>
  <si>
    <t>Államháztartáson belüli megelőlegezések</t>
  </si>
  <si>
    <t>Közfoglalkoztatotti bértámogatás előlege</t>
  </si>
  <si>
    <t>Felhalmozási támogatások államháztartáson belülről</t>
  </si>
  <si>
    <t>B25</t>
  </si>
  <si>
    <t>Egyéb felhalmozási célú támogatások bevételei államháztartáson belülről</t>
  </si>
  <si>
    <t>K71</t>
  </si>
  <si>
    <t>Ingatlanok felújítása</t>
  </si>
  <si>
    <t>K74</t>
  </si>
  <si>
    <t>Választott tisztségviselők juttatásai</t>
  </si>
  <si>
    <t>Biztosítási díjak</t>
  </si>
  <si>
    <t>Üdülőhelyi feladatok támogatása</t>
  </si>
  <si>
    <t>Eredeti előirányzat</t>
  </si>
  <si>
    <t>K1113</t>
  </si>
  <si>
    <t>Foglalkoztatottak egyéb személyi juttatásai</t>
  </si>
  <si>
    <t>B16</t>
  </si>
  <si>
    <t>Egyéb működési célú támogatások bevételei államháztartáson belülről</t>
  </si>
  <si>
    <t>Gyermekvédelmi kedvezmény keretében nyújtott Erzsébet utalványok támogatása (B1604)</t>
  </si>
  <si>
    <t>013350 Az önkormányzati vagyonnal való gazdálkodással kapcsolatos feladatok</t>
  </si>
  <si>
    <t>Önkormányzati  képviselők, polgármester juttatása</t>
  </si>
  <si>
    <t>K335</t>
  </si>
  <si>
    <t>Közvetített szolgáltatások</t>
  </si>
  <si>
    <t>K513</t>
  </si>
  <si>
    <t>Kompenzáció</t>
  </si>
  <si>
    <t>K21</t>
  </si>
  <si>
    <t>K27</t>
  </si>
  <si>
    <t>Személyi jövedelemadó</t>
  </si>
  <si>
    <t>K122</t>
  </si>
  <si>
    <t>Munkavégzésre irányuló egyéb jogviszonyban nem saját foglalkoztatottnak fizetett juttatások</t>
  </si>
  <si>
    <t xml:space="preserve">   Pénzbeli juttatás</t>
  </si>
  <si>
    <t>104051 Gyermekvédelmi pénzbeli és természetbeni ellátások</t>
  </si>
  <si>
    <t>K429</t>
  </si>
  <si>
    <t>Természetben nyújtott gyermekvédelmi támogatás</t>
  </si>
  <si>
    <t>Rendkívüli segély</t>
  </si>
  <si>
    <t>K1103</t>
  </si>
  <si>
    <t>(adatok Ft – ban )</t>
  </si>
  <si>
    <t>adatok Ft-ban</t>
  </si>
  <si>
    <t>K333</t>
  </si>
  <si>
    <t>Bérleti és lízingdíjak</t>
  </si>
  <si>
    <t>K353</t>
  </si>
  <si>
    <t>Államháztartáson belüli kamatkiadások</t>
  </si>
  <si>
    <t>K355</t>
  </si>
  <si>
    <t>Egyéb dologi kiadások (kerekítési különbözet)</t>
  </si>
  <si>
    <t>900020 Önkormányzatok funkcióira nem sorolható bevételek államháztartáson kívülről</t>
  </si>
  <si>
    <t>Informatikai eszközök</t>
  </si>
  <si>
    <t>B65</t>
  </si>
  <si>
    <t>K1109</t>
  </si>
  <si>
    <t>Közlekedési költségtérítés</t>
  </si>
  <si>
    <t>106020 Lakásfenntartással, lakhatással összefüggő ellátások</t>
  </si>
  <si>
    <t>Egyéb anyagbeszerzés (szociális tűzifa)</t>
  </si>
  <si>
    <t>Előirányzatok adatok Ft-ban</t>
  </si>
  <si>
    <t xml:space="preserve">Felújítási célú előzetesen felszámított áfa </t>
  </si>
  <si>
    <t>2017. teljesítés</t>
  </si>
  <si>
    <t>Szakmai anyagok</t>
  </si>
  <si>
    <t>Illetmények</t>
  </si>
  <si>
    <t>Jutalom</t>
  </si>
  <si>
    <t>Munkába járás</t>
  </si>
  <si>
    <t>Egyéb személyi juttatás</t>
  </si>
  <si>
    <t>választott tisztségviselők juttatási</t>
  </si>
  <si>
    <t>megbízási díjak</t>
  </si>
  <si>
    <t>egyéb anyagbeszerzés</t>
  </si>
  <si>
    <t>telefondíjak</t>
  </si>
  <si>
    <t>közüzemi díjak</t>
  </si>
  <si>
    <t>bérleti díjak</t>
  </si>
  <si>
    <t>közvetített szolgáltatások</t>
  </si>
  <si>
    <t>egyéb szolgáltatások</t>
  </si>
  <si>
    <t>kamatkiadások</t>
  </si>
  <si>
    <t>egyéb dologi kiadások</t>
  </si>
  <si>
    <t>egyéb működési célú támogatások áht-n belülre</t>
  </si>
  <si>
    <t>áht-n kívülre</t>
  </si>
  <si>
    <t>tartalék</t>
  </si>
  <si>
    <t>könyvtár felújítás</t>
  </si>
  <si>
    <t>áht-n belüli megelőlegezések</t>
  </si>
  <si>
    <t>Módosított előirányzat</t>
  </si>
  <si>
    <t>Civil szervezetek támogatása (NABE)</t>
  </si>
  <si>
    <t>B411</t>
  </si>
  <si>
    <t>Egyéb működési bevételek</t>
  </si>
  <si>
    <t>Honlap karbantartás, informatikai szolgáltatások igénybevétele</t>
  </si>
  <si>
    <t>Támogatásértékű működési kiadás Szociális szolgálatnak</t>
  </si>
  <si>
    <t>Támogatásértékű működési kiadás Révfülöp és Térsége Napközi Otthonos Óvoda részére</t>
  </si>
  <si>
    <t>Orvosi rendelő vizesblokkjának felújítása</t>
  </si>
  <si>
    <t xml:space="preserve">2019. évi költségvetés kiadási </t>
  </si>
  <si>
    <t>2019. évi költségvetés bevételei</t>
  </si>
  <si>
    <t>Egyéb bevételek</t>
  </si>
  <si>
    <t>2019. évi költségvetés bevételei jogcímenként</t>
  </si>
  <si>
    <t>2019. évi BEVÉTELEK feladatonkénti  bontása (Ft-ban)</t>
  </si>
  <si>
    <t>5. melléklet az .../2019. (……..) önkormányzati rendelethez</t>
  </si>
  <si>
    <t>2019. évi KIADÁSOK feladatonkénti  bontása (Ft-ban)</t>
  </si>
  <si>
    <t xml:space="preserve">2019. évi költségvetés összevont mérlege </t>
  </si>
  <si>
    <t>2018. teljesítés</t>
  </si>
  <si>
    <t>2018. évi teljesítés</t>
  </si>
  <si>
    <t xml:space="preserve"> felújítások, beruházások kiemelt előirányzatonként</t>
  </si>
  <si>
    <t xml:space="preserve">2019. évi költségvetés felhalmozási célú kiadási </t>
  </si>
  <si>
    <t>Orvosi rendelő vizesblokk felújítása</t>
  </si>
  <si>
    <t>9. melléklet az .../2019. (……...) önkormányzati rendelethez</t>
  </si>
  <si>
    <t>eredeti előirányzat</t>
  </si>
  <si>
    <t>módosított előirányzat</t>
  </si>
  <si>
    <t>2019. módosított előirányzat</t>
  </si>
  <si>
    <t>Előző évi elszámolásból származó kiadások</t>
  </si>
  <si>
    <t>K502</t>
  </si>
  <si>
    <t>900020 Önkormányzatok funkcióra nem sorolható bevételei államháztartáson kívülről</t>
  </si>
  <si>
    <t>Egyéb dologi kiadások</t>
  </si>
  <si>
    <t>Egyéb vállalkozástól működési célú átvett pénzeszköz</t>
  </si>
  <si>
    <t>062020 Településfejlesztési projektek és támogatásuk</t>
  </si>
  <si>
    <t>Működési célú támogatások bevételei</t>
  </si>
  <si>
    <t>072111 Háziorvosi alapellátás</t>
  </si>
  <si>
    <t>Kultúrház felújítása</t>
  </si>
  <si>
    <t>Felújítási célú előzetesen felszámított áfa</t>
  </si>
  <si>
    <t>orvosi rendelő felújítása</t>
  </si>
  <si>
    <t>082092 Közművelődés-hagyományos közösségi kulturális értékek gondozása</t>
  </si>
  <si>
    <t xml:space="preserve">B6 </t>
  </si>
  <si>
    <t>szociális tüzifa</t>
  </si>
  <si>
    <t>Kulturház felújítás</t>
  </si>
  <si>
    <t>orvosi rendelő felújítás</t>
  </si>
  <si>
    <t>Orvosi rendelő felújítás</t>
  </si>
  <si>
    <t>9. melléklet az 2/2019 (II.27.) önkormányzati rendelethez</t>
  </si>
  <si>
    <t>8. melléklet az 2/2019 (II.27.) önkormányzati rendelethez</t>
  </si>
  <si>
    <t>7. melléklet az 2/2019 (II.27.) önkormányzati rendelethez</t>
  </si>
  <si>
    <t>6. melléklet az 2/2019 (II.27.) önkormányzati rendelethez</t>
  </si>
  <si>
    <t>5. melléklet az 2/2019 (II.27.) önkormányzati rendelethez</t>
  </si>
  <si>
    <t>4. melléklet az 2/2019 (II.27.) önkormányzati rendelethez</t>
  </si>
  <si>
    <t>2. melléklet az 2/2019 (II.27.) önkormányzati rendelethez</t>
  </si>
  <si>
    <t>1. melléklet az 2/2019 (II.27.) önkormányzati rendelethez</t>
  </si>
  <si>
    <t>1. melléklet az 6/2019. (X.04.) önkormányzati rendelethez</t>
  </si>
  <si>
    <t>4. melléklet az  6/2019. (X.04.) önkormányzati rendelethez</t>
  </si>
  <si>
    <t>2. melléklet az  .../2019. (………...) önkormányzati rendelethez</t>
  </si>
  <si>
    <t>6. melléklet a  6/2019. (X.04.) önkormányzati rendelethez</t>
  </si>
  <si>
    <t>7. melléklet az   6/2019. (X.04.) önkormányzati rendelethez</t>
  </si>
  <si>
    <t>8. melléklet az 6/2019. (X.04.) önkormányzati rendelethez</t>
  </si>
  <si>
    <t>7. melléklet az   .../2019. (…....) önkormányzati rendelethez</t>
  </si>
  <si>
    <t>9. melléklet az 6/2019. (X.04.) önkormányzati rendelethez</t>
  </si>
  <si>
    <t xml:space="preserve">                                                                                    2. melléklet az  6/2019. (X.04.) önkormányzati rendelethez</t>
  </si>
  <si>
    <t xml:space="preserve">                                                                                      2. melléklet az 2/2019 (II.27.) önkormányzati rendelethez</t>
  </si>
  <si>
    <t xml:space="preserve">                                                                                                  3. melléklet az 2/2019 (II.27.) önkormányzati rendelethez</t>
  </si>
  <si>
    <t xml:space="preserve">                                                                                                3. melléklet az 6/2019. (X.04.) önkormányzati rendelethez</t>
  </si>
  <si>
    <t xml:space="preserve">                                 5. melléklet az 6/2019. (X.04.) önkormányzati rendelethez</t>
  </si>
  <si>
    <t xml:space="preserve">                                  5. melléklet az 2/2019 (II.27.) önkormányzati rendelethez</t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</si>
</sst>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.00%"/>
    <numFmt numFmtId="167" formatCode="#,##0\ _F_t;[Red]#,##0\ _F_t"/>
    <numFmt numFmtId="168" formatCode="#,##0\ &quot;Ft&quot;;[Red]#,##0\ &quot;Ft&quot;"/>
    <numFmt numFmtId="169" formatCode="#,##0;[Red]#,##0"/>
    <numFmt numFmtId="170" formatCode="0.0%"/>
    <numFmt numFmtId="171" formatCode="#,##0.0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&quot;H-&quot;0000"/>
    <numFmt numFmtId="177" formatCode="0.000"/>
    <numFmt numFmtId="178" formatCode="[$¥€-2]\ #\ ##,000_);[Red]\([$€-2]\ #\ ##,000\)"/>
    <numFmt numFmtId="179" formatCode="[$-40E]yyyy\.\ mmmm\ d\."/>
    <numFmt numFmtId="180" formatCode="_-* #,##0.0\ _F_t_-;\-* #,##0.0\ _F_t_-;_-* &quot;-&quot;??\ _F_t_-;_-@_-"/>
    <numFmt numFmtId="181" formatCode="_-* #,##0\ _F_t_-;\-* #,##0\ _F_t_-;_-* &quot;-&quot;??\ _F_t_-;_-@_-"/>
    <numFmt numFmtId="182" formatCode="#,##0_ ;\-#,##0\ "/>
  </numFmts>
  <fonts count="5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2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2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52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22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/>
    </xf>
    <xf numFmtId="167" fontId="19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31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7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7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2" fontId="20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3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left"/>
    </xf>
    <xf numFmtId="167" fontId="22" fillId="0" borderId="0" xfId="0" applyNumberFormat="1" applyFont="1" applyFill="1" applyBorder="1" applyAlignment="1">
      <alignment horizontal="left"/>
    </xf>
    <xf numFmtId="167" fontId="22" fillId="0" borderId="0" xfId="0" applyNumberFormat="1" applyFont="1" applyFill="1" applyAlignment="1">
      <alignment horizontal="left"/>
    </xf>
    <xf numFmtId="2" fontId="20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0" fillId="0" borderId="0" xfId="0" applyFont="1" applyFill="1" applyAlignment="1">
      <alignment horizontal="left"/>
    </xf>
    <xf numFmtId="2" fontId="18" fillId="0" borderId="0" xfId="0" applyNumberFormat="1" applyFont="1" applyFill="1" applyAlignment="1">
      <alignment/>
    </xf>
    <xf numFmtId="2" fontId="20" fillId="0" borderId="0" xfId="0" applyNumberFormat="1" applyFont="1" applyFill="1" applyAlignment="1">
      <alignment/>
    </xf>
    <xf numFmtId="0" fontId="18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4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 horizontal="center" wrapText="1"/>
    </xf>
    <xf numFmtId="3" fontId="18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8" fillId="0" borderId="0" xfId="56" applyFont="1">
      <alignment/>
      <protection/>
    </xf>
    <xf numFmtId="0" fontId="20" fillId="0" borderId="13" xfId="56" applyFont="1" applyBorder="1" applyAlignment="1">
      <alignment horizontal="center" vertical="center" wrapText="1"/>
      <protection/>
    </xf>
    <xf numFmtId="0" fontId="20" fillId="0" borderId="0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vertical="center" wrapText="1"/>
      <protection/>
    </xf>
    <xf numFmtId="3" fontId="21" fillId="0" borderId="14" xfId="56" applyNumberFormat="1" applyFont="1" applyBorder="1" applyAlignment="1">
      <alignment horizontal="right" vertical="center" wrapText="1"/>
      <protection/>
    </xf>
    <xf numFmtId="3" fontId="21" fillId="0" borderId="0" xfId="56" applyNumberFormat="1" applyFont="1" applyBorder="1" applyAlignment="1">
      <alignment horizontal="right" vertical="center" wrapText="1"/>
      <protection/>
    </xf>
    <xf numFmtId="0" fontId="21" fillId="0" borderId="0" xfId="56" applyFont="1">
      <alignment/>
      <protection/>
    </xf>
    <xf numFmtId="0" fontId="20" fillId="0" borderId="13" xfId="56" applyFont="1" applyBorder="1" applyAlignment="1">
      <alignment wrapText="1"/>
      <protection/>
    </xf>
    <xf numFmtId="3" fontId="20" fillId="0" borderId="13" xfId="56" applyNumberFormat="1" applyFont="1" applyBorder="1" applyAlignment="1">
      <alignment vertical="center"/>
      <protection/>
    </xf>
    <xf numFmtId="0" fontId="20" fillId="0" borderId="0" xfId="56" applyFont="1" applyBorder="1" applyAlignment="1">
      <alignment wrapText="1"/>
      <protection/>
    </xf>
    <xf numFmtId="3" fontId="36" fillId="0" borderId="0" xfId="56" applyNumberFormat="1" applyFont="1" applyBorder="1" applyAlignment="1">
      <alignment horizontal="right" wrapText="1"/>
      <protection/>
    </xf>
    <xf numFmtId="3" fontId="36" fillId="0" borderId="14" xfId="56" applyNumberFormat="1" applyFont="1" applyBorder="1" applyAlignment="1">
      <alignment horizontal="right" wrapText="1"/>
      <protection/>
    </xf>
    <xf numFmtId="3" fontId="20" fillId="0" borderId="13" xfId="56" applyNumberFormat="1" applyFont="1" applyBorder="1" applyAlignment="1">
      <alignment horizontal="right" wrapText="1"/>
      <protection/>
    </xf>
    <xf numFmtId="0" fontId="18" fillId="0" borderId="0" xfId="56">
      <alignment/>
      <protection/>
    </xf>
    <xf numFmtId="0" fontId="18" fillId="0" borderId="0" xfId="56" applyBorder="1">
      <alignment/>
      <protection/>
    </xf>
    <xf numFmtId="0" fontId="18" fillId="0" borderId="0" xfId="56" applyFont="1">
      <alignment/>
      <protection/>
    </xf>
    <xf numFmtId="0" fontId="21" fillId="0" borderId="0" xfId="56" applyFont="1">
      <alignment/>
      <protection/>
    </xf>
    <xf numFmtId="3" fontId="20" fillId="0" borderId="0" xfId="56" applyNumberFormat="1" applyFont="1" applyBorder="1" applyAlignment="1">
      <alignment horizontal="right" wrapText="1"/>
      <protection/>
    </xf>
    <xf numFmtId="0" fontId="20" fillId="0" borderId="0" xfId="56" applyFont="1" applyBorder="1" applyAlignment="1">
      <alignment wrapText="1"/>
      <protection/>
    </xf>
    <xf numFmtId="3" fontId="20" fillId="0" borderId="0" xfId="56" applyNumberFormat="1" applyFont="1" applyBorder="1" applyAlignment="1">
      <alignment wrapText="1"/>
      <protection/>
    </xf>
    <xf numFmtId="0" fontId="18" fillId="0" borderId="0" xfId="56" applyFont="1" applyBorder="1">
      <alignment/>
      <protection/>
    </xf>
    <xf numFmtId="0" fontId="18" fillId="0" borderId="0" xfId="56" applyFont="1" applyBorder="1">
      <alignment/>
      <protection/>
    </xf>
    <xf numFmtId="0" fontId="19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9" fillId="0" borderId="0" xfId="0" applyFont="1" applyBorder="1" applyAlignment="1">
      <alignment horizontal="justify"/>
    </xf>
    <xf numFmtId="0" fontId="22" fillId="0" borderId="0" xfId="0" applyFont="1" applyBorder="1" applyAlignment="1">
      <alignment horizontal="justify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6" fillId="0" borderId="0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9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wrapText="1"/>
    </xf>
    <xf numFmtId="0" fontId="19" fillId="0" borderId="16" xfId="0" applyFont="1" applyFill="1" applyBorder="1" applyAlignment="1">
      <alignment horizontal="right"/>
    </xf>
    <xf numFmtId="3" fontId="18" fillId="0" borderId="17" xfId="0" applyNumberFormat="1" applyFont="1" applyFill="1" applyBorder="1" applyAlignment="1">
      <alignment/>
    </xf>
    <xf numFmtId="0" fontId="47" fillId="0" borderId="15" xfId="0" applyFont="1" applyFill="1" applyBorder="1" applyAlignment="1">
      <alignment/>
    </xf>
    <xf numFmtId="0" fontId="48" fillId="0" borderId="0" xfId="0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0" fontId="47" fillId="0" borderId="0" xfId="0" applyFont="1" applyFill="1" applyBorder="1" applyAlignment="1">
      <alignment horizontal="left"/>
    </xf>
    <xf numFmtId="0" fontId="48" fillId="0" borderId="15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8" fillId="0" borderId="16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" fontId="18" fillId="0" borderId="1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8" fillId="0" borderId="0" xfId="56" applyFont="1" applyBorder="1" applyAlignment="1">
      <alignment horizontal="center"/>
      <protection/>
    </xf>
    <xf numFmtId="0" fontId="18" fillId="0" borderId="16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/>
    </xf>
    <xf numFmtId="0" fontId="20" fillId="0" borderId="18" xfId="0" applyFont="1" applyFill="1" applyBorder="1" applyAlignment="1">
      <alignment/>
    </xf>
    <xf numFmtId="0" fontId="18" fillId="0" borderId="19" xfId="0" applyFont="1" applyFill="1" applyBorder="1" applyAlignment="1">
      <alignment horizontal="left"/>
    </xf>
    <xf numFmtId="0" fontId="18" fillId="0" borderId="20" xfId="0" applyFont="1" applyFill="1" applyBorder="1" applyAlignment="1">
      <alignment horizontal="left"/>
    </xf>
    <xf numFmtId="3" fontId="20" fillId="0" borderId="17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horizontal="left"/>
    </xf>
    <xf numFmtId="0" fontId="20" fillId="0" borderId="16" xfId="0" applyFont="1" applyFill="1" applyBorder="1" applyAlignment="1">
      <alignment/>
    </xf>
    <xf numFmtId="0" fontId="22" fillId="0" borderId="13" xfId="0" applyFont="1" applyFill="1" applyBorder="1" applyAlignment="1">
      <alignment vertical="center"/>
    </xf>
    <xf numFmtId="0" fontId="22" fillId="24" borderId="15" xfId="0" applyFont="1" applyFill="1" applyBorder="1" applyAlignment="1">
      <alignment/>
    </xf>
    <xf numFmtId="49" fontId="22" fillId="24" borderId="0" xfId="0" applyNumberFormat="1" applyFont="1" applyFill="1" applyBorder="1" applyAlignment="1">
      <alignment horizontal="left"/>
    </xf>
    <xf numFmtId="49" fontId="22" fillId="24" borderId="21" xfId="0" applyNumberFormat="1" applyFont="1" applyFill="1" applyBorder="1" applyAlignment="1">
      <alignment horizontal="left"/>
    </xf>
    <xf numFmtId="0" fontId="19" fillId="24" borderId="0" xfId="0" applyFont="1" applyFill="1" applyBorder="1" applyAlignment="1">
      <alignment horizontal="left"/>
    </xf>
    <xf numFmtId="0" fontId="19" fillId="24" borderId="16" xfId="0" applyFont="1" applyFill="1" applyBorder="1" applyAlignment="1">
      <alignment horizontal="left"/>
    </xf>
    <xf numFmtId="0" fontId="20" fillId="24" borderId="15" xfId="0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0" fontId="18" fillId="24" borderId="16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left"/>
    </xf>
    <xf numFmtId="0" fontId="47" fillId="24" borderId="16" xfId="0" applyFont="1" applyFill="1" applyBorder="1" applyAlignment="1">
      <alignment horizontal="left"/>
    </xf>
    <xf numFmtId="0" fontId="20" fillId="24" borderId="16" xfId="0" applyFont="1" applyFill="1" applyBorder="1" applyAlignment="1">
      <alignment horizontal="left"/>
    </xf>
    <xf numFmtId="0" fontId="20" fillId="0" borderId="13" xfId="0" applyFont="1" applyFill="1" applyBorder="1" applyAlignment="1">
      <alignment/>
    </xf>
    <xf numFmtId="0" fontId="20" fillId="0" borderId="13" xfId="0" applyFont="1" applyFill="1" applyBorder="1" applyAlignment="1">
      <alignment horizontal="center" wrapText="1"/>
    </xf>
    <xf numFmtId="3" fontId="20" fillId="0" borderId="22" xfId="56" applyNumberFormat="1" applyFont="1" applyBorder="1" applyAlignment="1">
      <alignment vertical="center"/>
      <protection/>
    </xf>
    <xf numFmtId="3" fontId="20" fillId="0" borderId="22" xfId="56" applyNumberFormat="1" applyFont="1" applyBorder="1" applyAlignment="1">
      <alignment horizontal="right" wrapText="1"/>
      <protection/>
    </xf>
    <xf numFmtId="0" fontId="21" fillId="0" borderId="0" xfId="56" applyFont="1" applyBorder="1">
      <alignment/>
      <protection/>
    </xf>
    <xf numFmtId="0" fontId="19" fillId="0" borderId="15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3" xfId="0" applyFont="1" applyBorder="1" applyAlignment="1">
      <alignment/>
    </xf>
    <xf numFmtId="0" fontId="19" fillId="0" borderId="15" xfId="0" applyFont="1" applyBorder="1" applyAlignment="1">
      <alignment horizontal="left"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16" xfId="0" applyFont="1" applyBorder="1" applyAlignment="1">
      <alignment horizontal="left"/>
    </xf>
    <xf numFmtId="0" fontId="18" fillId="0" borderId="16" xfId="56" applyFont="1" applyBorder="1" applyAlignment="1">
      <alignment vertical="center" wrapText="1"/>
      <protection/>
    </xf>
    <xf numFmtId="0" fontId="20" fillId="0" borderId="24" xfId="56" applyFont="1" applyBorder="1" applyAlignment="1">
      <alignment wrapText="1"/>
      <protection/>
    </xf>
    <xf numFmtId="0" fontId="21" fillId="0" borderId="16" xfId="56" applyFont="1" applyBorder="1">
      <alignment/>
      <protection/>
    </xf>
    <xf numFmtId="0" fontId="19" fillId="0" borderId="16" xfId="0" applyFont="1" applyBorder="1" applyAlignment="1">
      <alignment horizontal="justify"/>
    </xf>
    <xf numFmtId="0" fontId="19" fillId="0" borderId="16" xfId="0" applyFont="1" applyBorder="1" applyAlignment="1">
      <alignment/>
    </xf>
    <xf numFmtId="0" fontId="20" fillId="0" borderId="16" xfId="56" applyFont="1" applyBorder="1" applyAlignment="1">
      <alignment wrapText="1"/>
      <protection/>
    </xf>
    <xf numFmtId="3" fontId="20" fillId="0" borderId="22" xfId="56" applyNumberFormat="1" applyFont="1" applyBorder="1" applyAlignment="1">
      <alignment horizontal="right" vertical="center" wrapText="1"/>
      <protection/>
    </xf>
    <xf numFmtId="3" fontId="20" fillId="0" borderId="22" xfId="56" applyNumberFormat="1" applyFont="1" applyBorder="1" applyAlignment="1">
      <alignment horizontal="right" wrapText="1"/>
      <protection/>
    </xf>
    <xf numFmtId="0" fontId="18" fillId="24" borderId="0" xfId="0" applyFont="1" applyFill="1" applyBorder="1" applyAlignment="1">
      <alignment/>
    </xf>
    <xf numFmtId="0" fontId="18" fillId="24" borderId="16" xfId="0" applyFont="1" applyFill="1" applyBorder="1" applyAlignment="1">
      <alignment/>
    </xf>
    <xf numFmtId="3" fontId="20" fillId="24" borderId="17" xfId="0" applyNumberFormat="1" applyFont="1" applyFill="1" applyBorder="1" applyAlignment="1">
      <alignment horizontal="left"/>
    </xf>
    <xf numFmtId="0" fontId="20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2" fillId="24" borderId="15" xfId="0" applyFont="1" applyFill="1" applyBorder="1" applyAlignment="1">
      <alignment horizontal="left"/>
    </xf>
    <xf numFmtId="0" fontId="22" fillId="24" borderId="0" xfId="0" applyFont="1" applyFill="1" applyBorder="1" applyAlignment="1">
      <alignment horizontal="justify"/>
    </xf>
    <xf numFmtId="0" fontId="19" fillId="24" borderId="0" xfId="0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22" fillId="0" borderId="25" xfId="0" applyFont="1" applyFill="1" applyBorder="1" applyAlignment="1">
      <alignment vertical="center"/>
    </xf>
    <xf numFmtId="0" fontId="18" fillId="24" borderId="21" xfId="0" applyFont="1" applyFill="1" applyBorder="1" applyAlignment="1">
      <alignment/>
    </xf>
    <xf numFmtId="0" fontId="20" fillId="24" borderId="16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10" xfId="56" applyFont="1" applyBorder="1">
      <alignment/>
      <protection/>
    </xf>
    <xf numFmtId="0" fontId="20" fillId="0" borderId="11" xfId="56" applyFont="1" applyBorder="1" applyAlignment="1">
      <alignment horizontal="center"/>
      <protection/>
    </xf>
    <xf numFmtId="0" fontId="18" fillId="0" borderId="25" xfId="56" applyFont="1" applyBorder="1">
      <alignment/>
      <protection/>
    </xf>
    <xf numFmtId="3" fontId="18" fillId="0" borderId="26" xfId="56" applyNumberFormat="1" applyFont="1" applyBorder="1" applyAlignment="1">
      <alignment horizontal="right" vertical="center" wrapText="1"/>
      <protection/>
    </xf>
    <xf numFmtId="3" fontId="18" fillId="0" borderId="27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0" fontId="21" fillId="0" borderId="25" xfId="56" applyFont="1" applyBorder="1">
      <alignment/>
      <protection/>
    </xf>
    <xf numFmtId="3" fontId="20" fillId="0" borderId="28" xfId="56" applyNumberFormat="1" applyFont="1" applyBorder="1" applyAlignment="1">
      <alignment vertical="center"/>
      <protection/>
    </xf>
    <xf numFmtId="0" fontId="18" fillId="0" borderId="27" xfId="56" applyFont="1" applyBorder="1">
      <alignment/>
      <protection/>
    </xf>
    <xf numFmtId="3" fontId="20" fillId="0" borderId="28" xfId="56" applyNumberFormat="1" applyFont="1" applyBorder="1" applyAlignment="1">
      <alignment horizontal="right" wrapText="1"/>
      <protection/>
    </xf>
    <xf numFmtId="3" fontId="20" fillId="0" borderId="27" xfId="56" applyNumberFormat="1" applyFont="1" applyBorder="1" applyAlignment="1">
      <alignment horizontal="right" wrapText="1"/>
      <protection/>
    </xf>
    <xf numFmtId="3" fontId="18" fillId="0" borderId="27" xfId="56" applyNumberFormat="1" applyFont="1" applyBorder="1">
      <alignment/>
      <protection/>
    </xf>
    <xf numFmtId="0" fontId="21" fillId="0" borderId="18" xfId="56" applyFont="1" applyBorder="1">
      <alignment/>
      <protection/>
    </xf>
    <xf numFmtId="0" fontId="20" fillId="0" borderId="19" xfId="56" applyFont="1" applyBorder="1" applyAlignment="1">
      <alignment wrapText="1"/>
      <protection/>
    </xf>
    <xf numFmtId="3" fontId="20" fillId="0" borderId="19" xfId="56" applyNumberFormat="1" applyFont="1" applyBorder="1" applyAlignment="1">
      <alignment horizontal="right" wrapText="1"/>
      <protection/>
    </xf>
    <xf numFmtId="3" fontId="20" fillId="0" borderId="29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0" fontId="18" fillId="0" borderId="31" xfId="56" applyFont="1" applyBorder="1">
      <alignment/>
      <protection/>
    </xf>
    <xf numFmtId="0" fontId="20" fillId="0" borderId="32" xfId="56" applyFont="1" applyBorder="1" applyAlignment="1">
      <alignment horizontal="center" vertical="center" wrapText="1"/>
      <protection/>
    </xf>
    <xf numFmtId="3" fontId="18" fillId="0" borderId="26" xfId="56" applyNumberFormat="1" applyFont="1" applyBorder="1" applyAlignment="1">
      <alignment horizontal="right" vertical="center" wrapText="1"/>
      <protection/>
    </xf>
    <xf numFmtId="3" fontId="18" fillId="0" borderId="27" xfId="56" applyNumberFormat="1" applyFont="1" applyBorder="1" applyAlignment="1">
      <alignment horizontal="right" vertical="center" wrapText="1"/>
      <protection/>
    </xf>
    <xf numFmtId="0" fontId="18" fillId="0" borderId="15" xfId="56" applyFont="1" applyBorder="1">
      <alignment/>
      <protection/>
    </xf>
    <xf numFmtId="0" fontId="18" fillId="0" borderId="25" xfId="56" applyFont="1" applyBorder="1">
      <alignment/>
      <protection/>
    </xf>
    <xf numFmtId="3" fontId="20" fillId="0" borderId="28" xfId="56" applyNumberFormat="1" applyFont="1" applyBorder="1" applyAlignment="1">
      <alignment horizontal="right" vertical="center" wrapText="1"/>
      <protection/>
    </xf>
    <xf numFmtId="0" fontId="21" fillId="0" borderId="15" xfId="56" applyFont="1" applyBorder="1">
      <alignment/>
      <protection/>
    </xf>
    <xf numFmtId="3" fontId="18" fillId="0" borderId="27" xfId="56" applyNumberFormat="1" applyFont="1" applyBorder="1" applyAlignment="1">
      <alignment horizontal="right" wrapText="1"/>
      <protection/>
    </xf>
    <xf numFmtId="0" fontId="21" fillId="0" borderId="25" xfId="56" applyFont="1" applyBorder="1">
      <alignment/>
      <protection/>
    </xf>
    <xf numFmtId="3" fontId="20" fillId="0" borderId="28" xfId="56" applyNumberFormat="1" applyFont="1" applyBorder="1" applyAlignment="1">
      <alignment horizontal="right" wrapText="1"/>
      <protection/>
    </xf>
    <xf numFmtId="0" fontId="19" fillId="0" borderId="18" xfId="0" applyFont="1" applyBorder="1" applyAlignment="1">
      <alignment/>
    </xf>
    <xf numFmtId="0" fontId="22" fillId="0" borderId="20" xfId="0" applyFont="1" applyBorder="1" applyAlignment="1">
      <alignment/>
    </xf>
    <xf numFmtId="3" fontId="20" fillId="0" borderId="29" xfId="56" applyNumberFormat="1" applyFont="1" applyBorder="1" applyAlignment="1">
      <alignment horizontal="right" wrapText="1"/>
      <protection/>
    </xf>
    <xf numFmtId="3" fontId="20" fillId="0" borderId="30" xfId="56" applyNumberFormat="1" applyFont="1" applyBorder="1" applyAlignment="1">
      <alignment horizontal="right" wrapText="1"/>
      <protection/>
    </xf>
    <xf numFmtId="0" fontId="22" fillId="0" borderId="31" xfId="0" applyFont="1" applyFill="1" applyBorder="1" applyAlignment="1">
      <alignment vertical="center"/>
    </xf>
    <xf numFmtId="0" fontId="22" fillId="0" borderId="33" xfId="0" applyFont="1" applyFill="1" applyBorder="1" applyAlignment="1">
      <alignment vertical="center"/>
    </xf>
    <xf numFmtId="0" fontId="22" fillId="0" borderId="32" xfId="0" applyFont="1" applyFill="1" applyBorder="1" applyAlignment="1">
      <alignment vertical="center"/>
    </xf>
    <xf numFmtId="3" fontId="18" fillId="0" borderId="34" xfId="56" applyNumberFormat="1" applyFont="1" applyBorder="1">
      <alignment/>
      <protection/>
    </xf>
    <xf numFmtId="3" fontId="18" fillId="0" borderId="0" xfId="0" applyNumberFormat="1" applyFont="1" applyFill="1" applyBorder="1" applyAlignment="1">
      <alignment horizontal="right"/>
    </xf>
    <xf numFmtId="3" fontId="20" fillId="0" borderId="3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18" fillId="0" borderId="0" xfId="56" applyNumberFormat="1" applyFont="1">
      <alignment/>
      <protection/>
    </xf>
    <xf numFmtId="3" fontId="18" fillId="0" borderId="36" xfId="56" applyNumberFormat="1" applyFont="1" applyBorder="1">
      <alignment/>
      <protection/>
    </xf>
    <xf numFmtId="0" fontId="20" fillId="0" borderId="37" xfId="56" applyFont="1" applyBorder="1" applyAlignment="1">
      <alignment horizontal="center" vertical="center" wrapText="1"/>
      <protection/>
    </xf>
    <xf numFmtId="0" fontId="20" fillId="0" borderId="35" xfId="0" applyFont="1" applyFill="1" applyBorder="1" applyAlignment="1">
      <alignment horizontal="left"/>
    </xf>
    <xf numFmtId="3" fontId="20" fillId="24" borderId="38" xfId="0" applyNumberFormat="1" applyFont="1" applyFill="1" applyBorder="1" applyAlignment="1">
      <alignment horizontal="left"/>
    </xf>
    <xf numFmtId="3" fontId="20" fillId="0" borderId="0" xfId="0" applyNumberFormat="1" applyFont="1" applyFill="1" applyAlignment="1">
      <alignment/>
    </xf>
    <xf numFmtId="0" fontId="48" fillId="24" borderId="0" xfId="0" applyFont="1" applyFill="1" applyBorder="1" applyAlignment="1">
      <alignment horizontal="left"/>
    </xf>
    <xf numFmtId="0" fontId="48" fillId="24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horizontal="left"/>
    </xf>
    <xf numFmtId="0" fontId="20" fillId="0" borderId="16" xfId="56" applyFont="1" applyBorder="1" applyAlignment="1">
      <alignment wrapText="1"/>
      <protection/>
    </xf>
    <xf numFmtId="3" fontId="18" fillId="0" borderId="16" xfId="56" applyNumberFormat="1" applyFont="1" applyBorder="1">
      <alignment/>
      <protection/>
    </xf>
    <xf numFmtId="3" fontId="20" fillId="0" borderId="24" xfId="56" applyNumberFormat="1" applyFont="1" applyBorder="1" applyAlignment="1">
      <alignment horizontal="right" vertical="center" wrapText="1"/>
      <protection/>
    </xf>
    <xf numFmtId="3" fontId="20" fillId="0" borderId="24" xfId="56" applyNumberFormat="1" applyFont="1" applyBorder="1" applyAlignment="1">
      <alignment horizontal="right" wrapText="1"/>
      <protection/>
    </xf>
    <xf numFmtId="3" fontId="20" fillId="0" borderId="3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center"/>
    </xf>
    <xf numFmtId="3" fontId="20" fillId="24" borderId="27" xfId="0" applyNumberFormat="1" applyFont="1" applyFill="1" applyBorder="1" applyAlignment="1">
      <alignment horizontal="left"/>
    </xf>
    <xf numFmtId="0" fontId="18" fillId="0" borderId="40" xfId="0" applyFont="1" applyFill="1" applyBorder="1" applyAlignment="1">
      <alignment/>
    </xf>
    <xf numFmtId="3" fontId="20" fillId="0" borderId="30" xfId="0" applyNumberFormat="1" applyFont="1" applyFill="1" applyBorder="1" applyAlignment="1">
      <alignment horizontal="right"/>
    </xf>
    <xf numFmtId="0" fontId="22" fillId="0" borderId="41" xfId="0" applyFont="1" applyFill="1" applyBorder="1" applyAlignment="1">
      <alignment horizontal="center" vertical="center"/>
    </xf>
    <xf numFmtId="3" fontId="20" fillId="24" borderId="26" xfId="0" applyNumberFormat="1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/>
    </xf>
    <xf numFmtId="3" fontId="20" fillId="24" borderId="27" xfId="0" applyNumberFormat="1" applyFont="1" applyFill="1" applyBorder="1" applyAlignment="1">
      <alignment horizontal="center"/>
    </xf>
    <xf numFmtId="3" fontId="18" fillId="0" borderId="27" xfId="0" applyNumberFormat="1" applyFont="1" applyFill="1" applyBorder="1" applyAlignment="1">
      <alignment horizontal="right"/>
    </xf>
    <xf numFmtId="3" fontId="20" fillId="0" borderId="30" xfId="0" applyNumberFormat="1" applyFont="1" applyFill="1" applyBorder="1" applyAlignment="1">
      <alignment/>
    </xf>
    <xf numFmtId="3" fontId="21" fillId="0" borderId="0" xfId="56" applyNumberFormat="1" applyFont="1">
      <alignment/>
      <protection/>
    </xf>
    <xf numFmtId="3" fontId="20" fillId="0" borderId="24" xfId="56" applyNumberFormat="1" applyFont="1" applyBorder="1" applyAlignment="1">
      <alignment vertical="center"/>
      <protection/>
    </xf>
    <xf numFmtId="3" fontId="20" fillId="0" borderId="24" xfId="56" applyNumberFormat="1" applyFont="1" applyBorder="1" applyAlignment="1">
      <alignment horizontal="right" wrapText="1"/>
      <protection/>
    </xf>
    <xf numFmtId="0" fontId="21" fillId="0" borderId="16" xfId="56" applyFont="1" applyBorder="1">
      <alignment/>
      <protection/>
    </xf>
    <xf numFmtId="0" fontId="18" fillId="0" borderId="16" xfId="56" applyBorder="1">
      <alignment/>
      <protection/>
    </xf>
    <xf numFmtId="0" fontId="21" fillId="0" borderId="36" xfId="56" applyFont="1" applyBorder="1">
      <alignment/>
      <protection/>
    </xf>
    <xf numFmtId="3" fontId="21" fillId="0" borderId="0" xfId="56" applyNumberFormat="1" applyFont="1">
      <alignment/>
      <protection/>
    </xf>
    <xf numFmtId="0" fontId="21" fillId="0" borderId="0" xfId="56" applyFont="1" applyBorder="1">
      <alignment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42" xfId="0" applyFont="1" applyBorder="1" applyAlignment="1">
      <alignment horizontal="justify"/>
    </xf>
    <xf numFmtId="3" fontId="18" fillId="0" borderId="26" xfId="0" applyNumberFormat="1" applyFont="1" applyBorder="1" applyAlignment="1">
      <alignment/>
    </xf>
    <xf numFmtId="0" fontId="22" fillId="0" borderId="43" xfId="0" applyFont="1" applyBorder="1" applyAlignment="1">
      <alignment horizontal="justify"/>
    </xf>
    <xf numFmtId="3" fontId="22" fillId="0" borderId="44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3" fontId="20" fillId="24" borderId="45" xfId="0" applyNumberFormat="1" applyFont="1" applyFill="1" applyBorder="1" applyAlignment="1">
      <alignment horizontal="left"/>
    </xf>
    <xf numFmtId="3" fontId="20" fillId="0" borderId="46" xfId="0" applyNumberFormat="1" applyFont="1" applyFill="1" applyBorder="1" applyAlignment="1">
      <alignment horizontal="center"/>
    </xf>
    <xf numFmtId="3" fontId="18" fillId="0" borderId="46" xfId="0" applyNumberFormat="1" applyFont="1" applyFill="1" applyBorder="1" applyAlignment="1">
      <alignment/>
    </xf>
    <xf numFmtId="3" fontId="18" fillId="0" borderId="46" xfId="0" applyNumberFormat="1" applyFont="1" applyFill="1" applyBorder="1" applyAlignment="1">
      <alignment horizontal="right"/>
    </xf>
    <xf numFmtId="0" fontId="18" fillId="0" borderId="46" xfId="0" applyFont="1" applyFill="1" applyBorder="1" applyAlignment="1">
      <alignment/>
    </xf>
    <xf numFmtId="3" fontId="20" fillId="24" borderId="46" xfId="0" applyNumberFormat="1" applyFont="1" applyFill="1" applyBorder="1" applyAlignment="1">
      <alignment horizontal="left"/>
    </xf>
    <xf numFmtId="0" fontId="18" fillId="0" borderId="46" xfId="0" applyFont="1" applyFill="1" applyBorder="1" applyAlignment="1">
      <alignment horizontal="left"/>
    </xf>
    <xf numFmtId="3" fontId="20" fillId="0" borderId="47" xfId="0" applyNumberFormat="1" applyFont="1" applyFill="1" applyBorder="1" applyAlignment="1">
      <alignment/>
    </xf>
    <xf numFmtId="0" fontId="18" fillId="0" borderId="17" xfId="0" applyFont="1" applyBorder="1" applyAlignment="1">
      <alignment/>
    </xf>
    <xf numFmtId="3" fontId="20" fillId="24" borderId="48" xfId="0" applyNumberFormat="1" applyFont="1" applyFill="1" applyBorder="1" applyAlignment="1">
      <alignment horizontal="right"/>
    </xf>
    <xf numFmtId="3" fontId="19" fillId="0" borderId="36" xfId="0" applyNumberFormat="1" applyFont="1" applyFill="1" applyBorder="1" applyAlignment="1">
      <alignment/>
    </xf>
    <xf numFmtId="3" fontId="22" fillId="24" borderId="36" xfId="0" applyNumberFormat="1" applyFont="1" applyFill="1" applyBorder="1" applyAlignment="1">
      <alignment/>
    </xf>
    <xf numFmtId="3" fontId="19" fillId="0" borderId="36" xfId="0" applyNumberFormat="1" applyFont="1" applyBorder="1" applyAlignment="1">
      <alignment/>
    </xf>
    <xf numFmtId="3" fontId="22" fillId="0" borderId="22" xfId="0" applyNumberFormat="1" applyFont="1" applyBorder="1" applyAlignment="1">
      <alignment/>
    </xf>
    <xf numFmtId="3" fontId="22" fillId="24" borderId="34" xfId="0" applyNumberFormat="1" applyFont="1" applyFill="1" applyBorder="1" applyAlignment="1">
      <alignment/>
    </xf>
    <xf numFmtId="3" fontId="22" fillId="0" borderId="29" xfId="0" applyNumberFormat="1" applyFont="1" applyBorder="1" applyAlignment="1">
      <alignment/>
    </xf>
    <xf numFmtId="0" fontId="18" fillId="0" borderId="46" xfId="0" applyFont="1" applyFill="1" applyBorder="1" applyAlignment="1">
      <alignment horizontal="center"/>
    </xf>
    <xf numFmtId="0" fontId="20" fillId="0" borderId="46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right"/>
    </xf>
    <xf numFmtId="2" fontId="20" fillId="0" borderId="49" xfId="0" applyNumberFormat="1" applyFont="1" applyFill="1" applyBorder="1" applyAlignment="1">
      <alignment vertical="center"/>
    </xf>
    <xf numFmtId="0" fontId="20" fillId="0" borderId="49" xfId="56" applyFont="1" applyBorder="1" applyAlignment="1">
      <alignment horizontal="center" vertical="center" wrapText="1"/>
      <protection/>
    </xf>
    <xf numFmtId="0" fontId="18" fillId="0" borderId="46" xfId="56" applyFont="1" applyBorder="1">
      <alignment/>
      <protection/>
    </xf>
    <xf numFmtId="0" fontId="21" fillId="0" borderId="46" xfId="56" applyFont="1" applyBorder="1">
      <alignment/>
      <protection/>
    </xf>
    <xf numFmtId="1" fontId="18" fillId="0" borderId="46" xfId="0" applyNumberFormat="1" applyFont="1" applyFill="1" applyBorder="1" applyAlignment="1">
      <alignment/>
    </xf>
    <xf numFmtId="0" fontId="38" fillId="0" borderId="0" xfId="0" applyFont="1" applyAlignment="1">
      <alignment/>
    </xf>
    <xf numFmtId="3" fontId="18" fillId="0" borderId="46" xfId="0" applyNumberFormat="1" applyFont="1" applyBorder="1" applyAlignment="1">
      <alignment/>
    </xf>
    <xf numFmtId="0" fontId="18" fillId="0" borderId="50" xfId="0" applyFont="1" applyBorder="1" applyAlignment="1">
      <alignment/>
    </xf>
    <xf numFmtId="0" fontId="20" fillId="0" borderId="50" xfId="0" applyFont="1" applyBorder="1" applyAlignment="1">
      <alignment horizontal="center"/>
    </xf>
    <xf numFmtId="3" fontId="20" fillId="0" borderId="46" xfId="0" applyNumberFormat="1" applyFont="1" applyBorder="1" applyAlignment="1">
      <alignment horizontal="center"/>
    </xf>
    <xf numFmtId="3" fontId="18" fillId="0" borderId="46" xfId="0" applyNumberFormat="1" applyFont="1" applyFill="1" applyBorder="1" applyAlignment="1">
      <alignment horizontal="center"/>
    </xf>
    <xf numFmtId="182" fontId="18" fillId="0" borderId="46" xfId="40" applyNumberFormat="1" applyFont="1" applyFill="1" applyBorder="1" applyAlignment="1">
      <alignment horizontal="right"/>
    </xf>
    <xf numFmtId="3" fontId="20" fillId="0" borderId="17" xfId="0" applyNumberFormat="1" applyFont="1" applyFill="1" applyBorder="1" applyAlignment="1">
      <alignment horizontal="left"/>
    </xf>
    <xf numFmtId="3" fontId="18" fillId="0" borderId="51" xfId="0" applyNumberFormat="1" applyFont="1" applyBorder="1" applyAlignment="1">
      <alignment/>
    </xf>
    <xf numFmtId="0" fontId="19" fillId="0" borderId="52" xfId="0" applyFont="1" applyBorder="1" applyAlignment="1">
      <alignment horizontal="justify"/>
    </xf>
    <xf numFmtId="0" fontId="18" fillId="0" borderId="0" xfId="0" applyFont="1" applyBorder="1" applyAlignment="1">
      <alignment horizontal="right" vertical="center"/>
    </xf>
    <xf numFmtId="0" fontId="39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0" fontId="40" fillId="24" borderId="15" xfId="0" applyFont="1" applyFill="1" applyBorder="1" applyAlignment="1">
      <alignment/>
    </xf>
    <xf numFmtId="3" fontId="40" fillId="24" borderId="38" xfId="0" applyNumberFormat="1" applyFont="1" applyFill="1" applyBorder="1" applyAlignment="1">
      <alignment horizontal="left"/>
    </xf>
    <xf numFmtId="0" fontId="40" fillId="0" borderId="15" xfId="0" applyFont="1" applyFill="1" applyBorder="1" applyAlignment="1">
      <alignment/>
    </xf>
    <xf numFmtId="3" fontId="40" fillId="0" borderId="17" xfId="0" applyNumberFormat="1" applyFont="1" applyFill="1" applyBorder="1" applyAlignment="1">
      <alignment horizontal="center"/>
    </xf>
    <xf numFmtId="0" fontId="39" fillId="0" borderId="15" xfId="0" applyFont="1" applyFill="1" applyBorder="1" applyAlignment="1">
      <alignment/>
    </xf>
    <xf numFmtId="0" fontId="39" fillId="0" borderId="16" xfId="0" applyFont="1" applyFill="1" applyBorder="1" applyAlignment="1">
      <alignment/>
    </xf>
    <xf numFmtId="3" fontId="39" fillId="0" borderId="17" xfId="0" applyNumberFormat="1" applyFont="1" applyFill="1" applyBorder="1" applyAlignment="1">
      <alignment/>
    </xf>
    <xf numFmtId="3" fontId="39" fillId="0" borderId="46" xfId="0" applyNumberFormat="1" applyFont="1" applyFill="1" applyBorder="1" applyAlignment="1">
      <alignment horizontal="right"/>
    </xf>
    <xf numFmtId="0" fontId="49" fillId="0" borderId="15" xfId="0" applyFont="1" applyFill="1" applyBorder="1" applyAlignment="1">
      <alignment/>
    </xf>
    <xf numFmtId="3" fontId="40" fillId="24" borderId="17" xfId="0" applyNumberFormat="1" applyFont="1" applyFill="1" applyBorder="1" applyAlignment="1">
      <alignment horizontal="left"/>
    </xf>
    <xf numFmtId="3" fontId="39" fillId="0" borderId="17" xfId="0" applyNumberFormat="1" applyFont="1" applyFill="1" applyBorder="1" applyAlignment="1">
      <alignment horizontal="right"/>
    </xf>
    <xf numFmtId="0" fontId="39" fillId="24" borderId="0" xfId="0" applyFont="1" applyFill="1" applyBorder="1" applyAlignment="1">
      <alignment horizontal="left"/>
    </xf>
    <xf numFmtId="0" fontId="39" fillId="24" borderId="16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3" fontId="39" fillId="0" borderId="46" xfId="0" applyNumberFormat="1" applyFont="1" applyFill="1" applyBorder="1" applyAlignment="1">
      <alignment/>
    </xf>
    <xf numFmtId="0" fontId="40" fillId="24" borderId="0" xfId="0" applyFont="1" applyFill="1" applyBorder="1" applyAlignment="1">
      <alignment horizontal="left"/>
    </xf>
    <xf numFmtId="0" fontId="40" fillId="24" borderId="16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49" fillId="0" borderId="16" xfId="0" applyFont="1" applyFill="1" applyBorder="1" applyAlignment="1">
      <alignment horizontal="left"/>
    </xf>
    <xf numFmtId="0" fontId="39" fillId="0" borderId="46" xfId="0" applyFont="1" applyFill="1" applyBorder="1" applyAlignment="1">
      <alignment/>
    </xf>
    <xf numFmtId="3" fontId="40" fillId="24" borderId="46" xfId="0" applyNumberFormat="1" applyFont="1" applyFill="1" applyBorder="1" applyAlignment="1">
      <alignment horizontal="left"/>
    </xf>
    <xf numFmtId="0" fontId="40" fillId="0" borderId="18" xfId="0" applyFont="1" applyFill="1" applyBorder="1" applyAlignment="1">
      <alignment/>
    </xf>
    <xf numFmtId="0" fontId="39" fillId="0" borderId="19" xfId="0" applyFont="1" applyFill="1" applyBorder="1" applyAlignment="1">
      <alignment horizontal="left"/>
    </xf>
    <xf numFmtId="0" fontId="41" fillId="0" borderId="0" xfId="0" applyFont="1" applyAlignment="1">
      <alignment/>
    </xf>
    <xf numFmtId="0" fontId="0" fillId="0" borderId="0" xfId="0" applyAlignment="1">
      <alignment wrapText="1"/>
    </xf>
    <xf numFmtId="0" fontId="18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wrapText="1"/>
    </xf>
    <xf numFmtId="0" fontId="23" fillId="0" borderId="0" xfId="0" applyFont="1" applyFill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2" fillId="24" borderId="15" xfId="0" applyFont="1" applyFill="1" applyBorder="1" applyAlignment="1">
      <alignment/>
    </xf>
    <xf numFmtId="49" fontId="32" fillId="24" borderId="0" xfId="0" applyNumberFormat="1" applyFont="1" applyFill="1" applyBorder="1" applyAlignment="1">
      <alignment horizontal="left"/>
    </xf>
    <xf numFmtId="49" fontId="32" fillId="24" borderId="21" xfId="0" applyNumberFormat="1" applyFont="1" applyFill="1" applyBorder="1" applyAlignment="1">
      <alignment horizontal="left"/>
    </xf>
    <xf numFmtId="3" fontId="40" fillId="24" borderId="45" xfId="0" applyNumberFormat="1" applyFont="1" applyFill="1" applyBorder="1" applyAlignment="1">
      <alignment horizontal="left"/>
    </xf>
    <xf numFmtId="0" fontId="39" fillId="0" borderId="0" xfId="0" applyFont="1" applyFill="1" applyAlignment="1">
      <alignment wrapText="1"/>
    </xf>
    <xf numFmtId="0" fontId="32" fillId="0" borderId="15" xfId="0" applyFont="1" applyFill="1" applyBorder="1" applyAlignment="1">
      <alignment/>
    </xf>
    <xf numFmtId="0" fontId="32" fillId="0" borderId="0" xfId="0" applyFont="1" applyFill="1" applyBorder="1" applyAlignment="1">
      <alignment horizontal="left"/>
    </xf>
    <xf numFmtId="0" fontId="23" fillId="0" borderId="16" xfId="0" applyFont="1" applyFill="1" applyBorder="1" applyAlignment="1">
      <alignment horizontal="left"/>
    </xf>
    <xf numFmtId="3" fontId="40" fillId="0" borderId="46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3" fontId="40" fillId="0" borderId="0" xfId="0" applyNumberFormat="1" applyFont="1" applyFill="1" applyAlignment="1">
      <alignment/>
    </xf>
    <xf numFmtId="0" fontId="23" fillId="0" borderId="15" xfId="0" applyFont="1" applyFill="1" applyBorder="1" applyAlignment="1">
      <alignment/>
    </xf>
    <xf numFmtId="3" fontId="39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 wrapText="1"/>
    </xf>
    <xf numFmtId="0" fontId="23" fillId="0" borderId="16" xfId="0" applyFont="1" applyFill="1" applyBorder="1" applyAlignment="1">
      <alignment horizontal="left" wrapText="1"/>
    </xf>
    <xf numFmtId="0" fontId="32" fillId="0" borderId="15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0" fontId="23" fillId="0" borderId="16" xfId="0" applyFont="1" applyFill="1" applyBorder="1" applyAlignment="1">
      <alignment horizontal="left" vertical="center"/>
    </xf>
    <xf numFmtId="3" fontId="40" fillId="0" borderId="17" xfId="0" applyNumberFormat="1" applyFont="1" applyFill="1" applyBorder="1" applyAlignment="1">
      <alignment horizontal="left" vertical="center"/>
    </xf>
    <xf numFmtId="3" fontId="40" fillId="0" borderId="46" xfId="0" applyNumberFormat="1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left" vertical="center"/>
    </xf>
    <xf numFmtId="3" fontId="39" fillId="0" borderId="0" xfId="0" applyNumberFormat="1" applyFont="1" applyFill="1" applyAlignment="1">
      <alignment horizontal="left" vertical="center"/>
    </xf>
    <xf numFmtId="0" fontId="39" fillId="0" borderId="0" xfId="0" applyFont="1" applyFill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0" fontId="23" fillId="0" borderId="16" xfId="0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 wrapText="1"/>
    </xf>
    <xf numFmtId="1" fontId="39" fillId="0" borderId="46" xfId="0" applyNumberFormat="1" applyFont="1" applyFill="1" applyBorder="1" applyAlignment="1">
      <alignment/>
    </xf>
    <xf numFmtId="0" fontId="32" fillId="0" borderId="16" xfId="0" applyFont="1" applyFill="1" applyBorder="1" applyAlignment="1">
      <alignment horizontal="left"/>
    </xf>
    <xf numFmtId="0" fontId="40" fillId="0" borderId="0" xfId="0" applyFont="1" applyFill="1" applyAlignment="1">
      <alignment wrapText="1"/>
    </xf>
    <xf numFmtId="0" fontId="23" fillId="0" borderId="16" xfId="0" applyFont="1" applyFill="1" applyBorder="1" applyAlignment="1">
      <alignment horizontal="right"/>
    </xf>
    <xf numFmtId="0" fontId="23" fillId="24" borderId="0" xfId="0" applyFont="1" applyFill="1" applyBorder="1" applyAlignment="1">
      <alignment horizontal="left"/>
    </xf>
    <xf numFmtId="0" fontId="23" fillId="24" borderId="16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0" fillId="0" borderId="50" xfId="0" applyFont="1" applyBorder="1" applyAlignment="1">
      <alignment horizontal="center"/>
    </xf>
    <xf numFmtId="3" fontId="40" fillId="0" borderId="46" xfId="0" applyNumberFormat="1" applyFont="1" applyBorder="1" applyAlignment="1">
      <alignment horizontal="center"/>
    </xf>
    <xf numFmtId="0" fontId="0" fillId="0" borderId="0" xfId="0" applyFont="1" applyAlignment="1">
      <alignment wrapText="1"/>
    </xf>
    <xf numFmtId="0" fontId="39" fillId="0" borderId="50" xfId="0" applyFont="1" applyBorder="1" applyAlignment="1">
      <alignment/>
    </xf>
    <xf numFmtId="3" fontId="39" fillId="0" borderId="46" xfId="0" applyNumberFormat="1" applyFont="1" applyBorder="1" applyAlignment="1">
      <alignment/>
    </xf>
    <xf numFmtId="0" fontId="40" fillId="0" borderId="0" xfId="0" applyFont="1" applyFill="1" applyBorder="1" applyAlignment="1">
      <alignment horizontal="left"/>
    </xf>
    <xf numFmtId="0" fontId="39" fillId="0" borderId="16" xfId="0" applyFont="1" applyFill="1" applyBorder="1" applyAlignment="1">
      <alignment horizontal="left"/>
    </xf>
    <xf numFmtId="0" fontId="40" fillId="0" borderId="0" xfId="0" applyFont="1" applyFill="1" applyBorder="1" applyAlignment="1">
      <alignment wrapText="1"/>
    </xf>
    <xf numFmtId="0" fontId="39" fillId="0" borderId="16" xfId="0" applyFont="1" applyFill="1" applyBorder="1" applyAlignment="1">
      <alignment horizontal="left" wrapText="1"/>
    </xf>
    <xf numFmtId="0" fontId="50" fillId="24" borderId="16" xfId="0" applyFont="1" applyFill="1" applyBorder="1" applyAlignment="1">
      <alignment horizontal="left"/>
    </xf>
    <xf numFmtId="182" fontId="39" fillId="0" borderId="46" xfId="40" applyNumberFormat="1" applyFont="1" applyFill="1" applyBorder="1" applyAlignment="1">
      <alignment horizontal="right"/>
    </xf>
    <xf numFmtId="0" fontId="49" fillId="24" borderId="0" xfId="0" applyFont="1" applyFill="1" applyBorder="1" applyAlignment="1">
      <alignment horizontal="left"/>
    </xf>
    <xf numFmtId="0" fontId="49" fillId="24" borderId="16" xfId="0" applyFont="1" applyFill="1" applyBorder="1" applyAlignment="1">
      <alignment horizontal="left"/>
    </xf>
    <xf numFmtId="0" fontId="39" fillId="0" borderId="15" xfId="0" applyFont="1" applyFill="1" applyBorder="1" applyAlignment="1">
      <alignment horizontal="left"/>
    </xf>
    <xf numFmtId="0" fontId="39" fillId="0" borderId="0" xfId="0" applyFont="1" applyFill="1" applyAlignment="1">
      <alignment horizontal="left" wrapText="1"/>
    </xf>
    <xf numFmtId="3" fontId="39" fillId="0" borderId="17" xfId="0" applyNumberFormat="1" applyFont="1" applyFill="1" applyBorder="1" applyAlignment="1">
      <alignment horizontal="left"/>
    </xf>
    <xf numFmtId="0" fontId="39" fillId="0" borderId="46" xfId="0" applyFont="1" applyFill="1" applyBorder="1" applyAlignment="1">
      <alignment horizontal="left"/>
    </xf>
    <xf numFmtId="0" fontId="39" fillId="0" borderId="0" xfId="0" applyFont="1" applyFill="1" applyAlignment="1">
      <alignment horizontal="left"/>
    </xf>
    <xf numFmtId="0" fontId="39" fillId="0" borderId="20" xfId="0" applyFont="1" applyFill="1" applyBorder="1" applyAlignment="1">
      <alignment horizontal="left"/>
    </xf>
    <xf numFmtId="3" fontId="40" fillId="0" borderId="39" xfId="0" applyNumberFormat="1" applyFont="1" applyFill="1" applyBorder="1" applyAlignment="1">
      <alignment/>
    </xf>
    <xf numFmtId="3" fontId="40" fillId="0" borderId="47" xfId="0" applyNumberFormat="1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3" fontId="39" fillId="0" borderId="17" xfId="0" applyNumberFormat="1" applyFont="1" applyFill="1" applyBorder="1" applyAlignment="1">
      <alignment horizontal="right" vertical="center"/>
    </xf>
    <xf numFmtId="3" fontId="39" fillId="0" borderId="46" xfId="0" applyNumberFormat="1" applyFont="1" applyFill="1" applyBorder="1" applyAlignment="1">
      <alignment horizontal="right" vertical="center"/>
    </xf>
    <xf numFmtId="0" fontId="19" fillId="0" borderId="16" xfId="0" applyFont="1" applyBorder="1" applyAlignment="1">
      <alignment horizontal="left" wrapText="1"/>
    </xf>
    <xf numFmtId="0" fontId="21" fillId="0" borderId="16" xfId="56" applyFont="1" applyBorder="1" applyAlignment="1">
      <alignment wrapText="1"/>
      <protection/>
    </xf>
    <xf numFmtId="0" fontId="19" fillId="0" borderId="16" xfId="0" applyFont="1" applyBorder="1" applyAlignment="1">
      <alignment horizontal="justify" wrapText="1"/>
    </xf>
    <xf numFmtId="0" fontId="19" fillId="0" borderId="16" xfId="0" applyFont="1" applyBorder="1" applyAlignment="1">
      <alignment wrapText="1"/>
    </xf>
    <xf numFmtId="0" fontId="22" fillId="0" borderId="20" xfId="0" applyFont="1" applyBorder="1" applyAlignment="1">
      <alignment wrapText="1"/>
    </xf>
    <xf numFmtId="0" fontId="19" fillId="0" borderId="21" xfId="0" applyFont="1" applyBorder="1" applyAlignment="1">
      <alignment/>
    </xf>
    <xf numFmtId="0" fontId="19" fillId="0" borderId="15" xfId="0" applyFont="1" applyBorder="1" applyAlignment="1">
      <alignment wrapText="1"/>
    </xf>
    <xf numFmtId="3" fontId="18" fillId="0" borderId="36" xfId="56" applyNumberFormat="1" applyFont="1" applyBorder="1" applyAlignment="1">
      <alignment wrapText="1"/>
      <protection/>
    </xf>
    <xf numFmtId="0" fontId="20" fillId="0" borderId="53" xfId="56" applyFont="1" applyBorder="1" applyAlignment="1">
      <alignment horizontal="center" vertical="center" wrapText="1"/>
      <protection/>
    </xf>
    <xf numFmtId="3" fontId="18" fillId="0" borderId="38" xfId="56" applyNumberFormat="1" applyFont="1" applyBorder="1" applyAlignment="1">
      <alignment horizontal="right" vertical="center" wrapText="1"/>
      <protection/>
    </xf>
    <xf numFmtId="3" fontId="18" fillId="0" borderId="17" xfId="56" applyNumberFormat="1" applyFont="1" applyBorder="1" applyAlignment="1">
      <alignment horizontal="right" vertical="center" wrapText="1"/>
      <protection/>
    </xf>
    <xf numFmtId="0" fontId="18" fillId="0" borderId="17" xfId="56" applyFont="1" applyBorder="1">
      <alignment/>
      <protection/>
    </xf>
    <xf numFmtId="3" fontId="20" fillId="0" borderId="54" xfId="56" applyNumberFormat="1" applyFont="1" applyBorder="1" applyAlignment="1">
      <alignment horizontal="right" vertical="center" wrapText="1"/>
      <protection/>
    </xf>
    <xf numFmtId="0" fontId="21" fillId="0" borderId="17" xfId="56" applyFont="1" applyBorder="1">
      <alignment/>
      <protection/>
    </xf>
    <xf numFmtId="3" fontId="18" fillId="0" borderId="17" xfId="56" applyNumberFormat="1" applyFont="1" applyBorder="1" applyAlignment="1">
      <alignment horizontal="right" wrapText="1"/>
      <protection/>
    </xf>
    <xf numFmtId="3" fontId="18" fillId="0" borderId="17" xfId="56" applyNumberFormat="1" applyFont="1" applyBorder="1">
      <alignment/>
      <protection/>
    </xf>
    <xf numFmtId="3" fontId="20" fillId="0" borderId="54" xfId="56" applyNumberFormat="1" applyFont="1" applyBorder="1" applyAlignment="1">
      <alignment horizontal="right" wrapText="1"/>
      <protection/>
    </xf>
    <xf numFmtId="3" fontId="20" fillId="0" borderId="39" xfId="56" applyNumberFormat="1" applyFont="1" applyBorder="1" applyAlignment="1">
      <alignment horizontal="right" wrapText="1"/>
      <protection/>
    </xf>
    <xf numFmtId="0" fontId="20" fillId="0" borderId="55" xfId="56" applyFont="1" applyBorder="1" applyAlignment="1">
      <alignment horizontal="center" vertical="center" wrapText="1"/>
      <protection/>
    </xf>
    <xf numFmtId="0" fontId="18" fillId="0" borderId="17" xfId="56" applyFont="1" applyBorder="1" applyAlignment="1">
      <alignment wrapText="1"/>
      <protection/>
    </xf>
    <xf numFmtId="3" fontId="21" fillId="0" borderId="17" xfId="56" applyNumberFormat="1" applyFont="1" applyBorder="1">
      <alignment/>
      <protection/>
    </xf>
    <xf numFmtId="3" fontId="20" fillId="24" borderId="56" xfId="0" applyNumberFormat="1" applyFont="1" applyFill="1" applyBorder="1" applyAlignment="1">
      <alignment horizontal="right"/>
    </xf>
    <xf numFmtId="3" fontId="19" fillId="0" borderId="27" xfId="0" applyNumberFormat="1" applyFont="1" applyFill="1" applyBorder="1" applyAlignment="1">
      <alignment/>
    </xf>
    <xf numFmtId="3" fontId="22" fillId="24" borderId="27" xfId="0" applyNumberFormat="1" applyFont="1" applyFill="1" applyBorder="1" applyAlignment="1">
      <alignment/>
    </xf>
    <xf numFmtId="3" fontId="19" fillId="0" borderId="27" xfId="0" applyNumberFormat="1" applyFont="1" applyBorder="1" applyAlignment="1">
      <alignment/>
    </xf>
    <xf numFmtId="3" fontId="22" fillId="0" borderId="28" xfId="0" applyNumberFormat="1" applyFont="1" applyBorder="1" applyAlignment="1">
      <alignment/>
    </xf>
    <xf numFmtId="3" fontId="22" fillId="24" borderId="26" xfId="0" applyNumberFormat="1" applyFont="1" applyFill="1" applyBorder="1" applyAlignment="1">
      <alignment/>
    </xf>
    <xf numFmtId="3" fontId="22" fillId="0" borderId="30" xfId="0" applyNumberFormat="1" applyFont="1" applyBorder="1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47" xfId="0" applyFont="1" applyBorder="1" applyAlignment="1">
      <alignment vertical="center"/>
    </xf>
    <xf numFmtId="0" fontId="22" fillId="24" borderId="10" xfId="0" applyFont="1" applyFill="1" applyBorder="1" applyAlignment="1">
      <alignment/>
    </xf>
    <xf numFmtId="0" fontId="22" fillId="24" borderId="57" xfId="0" applyFont="1" applyFill="1" applyBorder="1" applyAlignment="1">
      <alignment/>
    </xf>
    <xf numFmtId="0" fontId="22" fillId="24" borderId="58" xfId="0" applyFont="1" applyFill="1" applyBorder="1" applyAlignment="1">
      <alignment horizontal="left"/>
    </xf>
    <xf numFmtId="0" fontId="22" fillId="24" borderId="59" xfId="0" applyFont="1" applyFill="1" applyBorder="1" applyAlignment="1">
      <alignment horizontal="left"/>
    </xf>
    <xf numFmtId="0" fontId="22" fillId="0" borderId="60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20" fillId="0" borderId="5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2" fontId="20" fillId="0" borderId="49" xfId="0" applyNumberFormat="1" applyFont="1" applyFill="1" applyBorder="1" applyAlignment="1">
      <alignment horizontal="center" vertical="center" wrapText="1"/>
    </xf>
    <xf numFmtId="2" fontId="20" fillId="0" borderId="46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0" fontId="20" fillId="0" borderId="49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8" fillId="0" borderId="0" xfId="0" applyFont="1" applyFill="1" applyAlignment="1">
      <alignment horizontal="right"/>
    </xf>
    <xf numFmtId="0" fontId="20" fillId="0" borderId="53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 vertical="center"/>
    </xf>
    <xf numFmtId="0" fontId="22" fillId="0" borderId="62" xfId="0" applyFont="1" applyFill="1" applyBorder="1" applyAlignment="1">
      <alignment horizontal="center" vertical="center"/>
    </xf>
    <xf numFmtId="0" fontId="22" fillId="0" borderId="60" xfId="0" applyFont="1" applyFill="1" applyBorder="1" applyAlignment="1">
      <alignment horizontal="center" vertical="center"/>
    </xf>
    <xf numFmtId="0" fontId="22" fillId="0" borderId="5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3" fontId="20" fillId="0" borderId="49" xfId="0" applyNumberFormat="1" applyFont="1" applyBorder="1" applyAlignment="1">
      <alignment horizontal="center" vertical="center" wrapText="1"/>
    </xf>
    <xf numFmtId="3" fontId="20" fillId="0" borderId="6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2" fillId="0" borderId="56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0" fillId="0" borderId="48" xfId="56" applyFont="1" applyBorder="1" applyAlignment="1">
      <alignment horizontal="center" vertical="center" wrapText="1"/>
      <protection/>
    </xf>
    <xf numFmtId="0" fontId="20" fillId="0" borderId="22" xfId="56" applyFont="1" applyBorder="1" applyAlignment="1">
      <alignment horizontal="center" vertical="center" wrapText="1"/>
      <protection/>
    </xf>
    <xf numFmtId="0" fontId="20" fillId="0" borderId="22" xfId="56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0" xfId="56" applyFont="1" applyAlignment="1">
      <alignment horizontal="center"/>
      <protection/>
    </xf>
    <xf numFmtId="0" fontId="20" fillId="0" borderId="0" xfId="56" applyFont="1" applyBorder="1" applyAlignment="1">
      <alignment horizontal="center"/>
      <protection/>
    </xf>
    <xf numFmtId="0" fontId="37" fillId="0" borderId="0" xfId="57" applyFont="1" applyAlignment="1">
      <alignment/>
      <protection/>
    </xf>
    <xf numFmtId="0" fontId="20" fillId="0" borderId="56" xfId="56" applyFont="1" applyBorder="1" applyAlignment="1">
      <alignment horizontal="center" vertical="center" wrapText="1"/>
      <protection/>
    </xf>
    <xf numFmtId="0" fontId="20" fillId="0" borderId="28" xfId="56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16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32" fillId="0" borderId="60" xfId="0" applyFont="1" applyFill="1" applyBorder="1" applyAlignment="1">
      <alignment horizontal="center" vertical="center"/>
    </xf>
    <xf numFmtId="0" fontId="32" fillId="0" borderId="37" xfId="0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0" fontId="40" fillId="0" borderId="53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vertical="center" wrapText="1"/>
    </xf>
    <xf numFmtId="0" fontId="20" fillId="0" borderId="0" xfId="56" applyFont="1" applyBorder="1" applyAlignment="1">
      <alignment horizontal="center" wrapText="1"/>
      <protection/>
    </xf>
    <xf numFmtId="0" fontId="18" fillId="0" borderId="0" xfId="0" applyFont="1" applyBorder="1" applyAlignment="1">
      <alignment horizontal="center" vertical="center"/>
    </xf>
    <xf numFmtId="0" fontId="20" fillId="0" borderId="25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3" fontId="18" fillId="0" borderId="54" xfId="0" applyNumberFormat="1" applyFont="1" applyFill="1" applyBorder="1" applyAlignment="1">
      <alignment/>
    </xf>
    <xf numFmtId="3" fontId="18" fillId="0" borderId="63" xfId="0" applyNumberFormat="1" applyFont="1" applyFill="1" applyBorder="1" applyAlignment="1">
      <alignment horizontal="right"/>
    </xf>
    <xf numFmtId="0" fontId="18" fillId="0" borderId="64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3" fontId="18" fillId="0" borderId="38" xfId="0" applyNumberFormat="1" applyFont="1" applyFill="1" applyBorder="1" applyAlignment="1">
      <alignment/>
    </xf>
    <xf numFmtId="3" fontId="18" fillId="0" borderId="45" xfId="0" applyNumberFormat="1" applyFont="1" applyFill="1" applyBorder="1" applyAlignment="1">
      <alignment horizontal="right"/>
    </xf>
    <xf numFmtId="0" fontId="20" fillId="24" borderId="25" xfId="0" applyFont="1" applyFill="1" applyBorder="1" applyAlignment="1">
      <alignment/>
    </xf>
    <xf numFmtId="0" fontId="20" fillId="24" borderId="13" xfId="0" applyFont="1" applyFill="1" applyBorder="1" applyAlignment="1">
      <alignment horizontal="left"/>
    </xf>
    <xf numFmtId="0" fontId="20" fillId="24" borderId="24" xfId="0" applyFont="1" applyFill="1" applyBorder="1" applyAlignment="1">
      <alignment horizontal="left"/>
    </xf>
    <xf numFmtId="3" fontId="20" fillId="24" borderId="54" xfId="0" applyNumberFormat="1" applyFont="1" applyFill="1" applyBorder="1" applyAlignment="1">
      <alignment horizontal="left"/>
    </xf>
    <xf numFmtId="0" fontId="20" fillId="0" borderId="64" xfId="0" applyFont="1" applyFill="1" applyBorder="1" applyAlignment="1">
      <alignment/>
    </xf>
    <xf numFmtId="0" fontId="20" fillId="0" borderId="35" xfId="0" applyFont="1" applyFill="1" applyBorder="1" applyAlignment="1">
      <alignment/>
    </xf>
    <xf numFmtId="0" fontId="20" fillId="0" borderId="21" xfId="0" applyFont="1" applyFill="1" applyBorder="1" applyAlignment="1">
      <alignment horizontal="left"/>
    </xf>
    <xf numFmtId="3" fontId="20" fillId="0" borderId="38" xfId="0" applyNumberFormat="1" applyFont="1" applyFill="1" applyBorder="1" applyAlignment="1">
      <alignment horizontal="center"/>
    </xf>
    <xf numFmtId="0" fontId="39" fillId="0" borderId="0" xfId="0" applyFont="1" applyFill="1" applyAlignment="1">
      <alignment vertical="center"/>
    </xf>
    <xf numFmtId="0" fontId="39" fillId="0" borderId="0" xfId="0" applyFont="1" applyBorder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39" fillId="0" borderId="0" xfId="0" applyFont="1" applyBorder="1" applyAlignment="1">
      <alignment horizontal="center" vertic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Normál_Mkálla ktgvetés 2012.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28">
      <selection activeCell="J7" sqref="J7"/>
    </sheetView>
  </sheetViews>
  <sheetFormatPr defaultColWidth="9.140625" defaultRowHeight="12.75"/>
  <cols>
    <col min="1" max="1" width="6.28125" style="1" customWidth="1"/>
    <col min="2" max="2" width="62.28125" style="1" bestFit="1" customWidth="1"/>
    <col min="3" max="3" width="19.7109375" style="1" customWidth="1"/>
    <col min="4" max="4" width="22.28125" style="1" customWidth="1"/>
    <col min="5" max="16384" width="9.140625" style="1" customWidth="1"/>
  </cols>
  <sheetData>
    <row r="1" spans="2:4" ht="15.75">
      <c r="B1" s="432" t="s">
        <v>320</v>
      </c>
      <c r="C1" s="432"/>
      <c r="D1" s="432"/>
    </row>
    <row r="2" spans="1:6" ht="30.75" customHeight="1">
      <c r="A2" s="444" t="s">
        <v>319</v>
      </c>
      <c r="B2" s="444"/>
      <c r="C2" s="444"/>
      <c r="D2" s="444"/>
      <c r="E2" s="60"/>
      <c r="F2" s="60"/>
    </row>
    <row r="3" spans="1:4" ht="30" customHeight="1">
      <c r="A3" s="433" t="s">
        <v>175</v>
      </c>
      <c r="B3" s="433"/>
      <c r="C3" s="433"/>
      <c r="D3" s="433"/>
    </row>
    <row r="4" spans="1:4" ht="30" customHeight="1">
      <c r="A4" s="433" t="s">
        <v>285</v>
      </c>
      <c r="B4" s="433"/>
      <c r="C4" s="433"/>
      <c r="D4" s="433"/>
    </row>
    <row r="5" spans="1:3" ht="30" customHeight="1" thickBot="1">
      <c r="A5" s="61"/>
      <c r="B5" s="61"/>
      <c r="C5" s="61"/>
    </row>
    <row r="6" spans="1:4" s="62" customFormat="1" ht="15.75" customHeight="1">
      <c r="A6" s="440" t="s">
        <v>148</v>
      </c>
      <c r="B6" s="441"/>
      <c r="C6" s="445" t="s">
        <v>209</v>
      </c>
      <c r="D6" s="434" t="s">
        <v>270</v>
      </c>
    </row>
    <row r="7" spans="1:4" ht="34.5" customHeight="1" thickBot="1">
      <c r="A7" s="442"/>
      <c r="B7" s="443"/>
      <c r="C7" s="446"/>
      <c r="D7" s="435"/>
    </row>
    <row r="8" spans="1:5" ht="34.5" customHeight="1">
      <c r="A8" s="436" t="s">
        <v>149</v>
      </c>
      <c r="B8" s="437"/>
      <c r="C8" s="278">
        <f>SUM(C9:C12)</f>
        <v>31141420</v>
      </c>
      <c r="D8" s="425">
        <f>SUM(D9:D12)</f>
        <v>42937144</v>
      </c>
      <c r="E8" s="3"/>
    </row>
    <row r="9" spans="1:4" ht="15.75">
      <c r="A9" s="161" t="s">
        <v>75</v>
      </c>
      <c r="B9" s="98" t="s">
        <v>76</v>
      </c>
      <c r="C9" s="279">
        <f>SUM('3. bevétel jogcím'!G8)</f>
        <v>11441420</v>
      </c>
      <c r="D9" s="426">
        <f>SUM('3. bevétel jogcím'!H8)</f>
        <v>22839844</v>
      </c>
    </row>
    <row r="10" spans="1:4" ht="15.75">
      <c r="A10" s="161" t="s">
        <v>85</v>
      </c>
      <c r="B10" s="98" t="s">
        <v>84</v>
      </c>
      <c r="C10" s="279">
        <f>SUM('3. bevétel jogcím'!G13)</f>
        <v>16550000</v>
      </c>
      <c r="D10" s="426">
        <f>SUM('3. bevétel jogcím'!H13)</f>
        <v>16550000</v>
      </c>
    </row>
    <row r="11" spans="1:4" ht="15.75">
      <c r="A11" s="161" t="s">
        <v>99</v>
      </c>
      <c r="B11" s="98" t="s">
        <v>100</v>
      </c>
      <c r="C11" s="279">
        <f>SUM('3. bevétel jogcím'!G16)</f>
        <v>3150000</v>
      </c>
      <c r="D11" s="426">
        <f>SUM('3. bevétel jogcím'!H16)</f>
        <v>3320000</v>
      </c>
    </row>
    <row r="12" spans="1:4" ht="15.75">
      <c r="A12" s="161" t="s">
        <v>109</v>
      </c>
      <c r="B12" s="98" t="s">
        <v>110</v>
      </c>
      <c r="C12" s="279">
        <f>SUM('3. bevétel jogcím'!G24)</f>
        <v>0</v>
      </c>
      <c r="D12" s="426">
        <f>SUM('3. bevétel jogcím'!H24)</f>
        <v>227300</v>
      </c>
    </row>
    <row r="13" spans="1:4" ht="30" customHeight="1">
      <c r="A13" s="145" t="s">
        <v>150</v>
      </c>
      <c r="B13" s="181"/>
      <c r="C13" s="280">
        <f>SUM(C14:C16)</f>
        <v>0</v>
      </c>
      <c r="D13" s="427">
        <f>SUM(D14:D16)</f>
        <v>18500000</v>
      </c>
    </row>
    <row r="14" spans="1:4" ht="15.75">
      <c r="A14" s="161" t="s">
        <v>160</v>
      </c>
      <c r="B14" s="66" t="s">
        <v>161</v>
      </c>
      <c r="C14" s="279">
        <f>SUM('3. bevétel jogcím'!G11)</f>
        <v>0</v>
      </c>
      <c r="D14" s="426">
        <f>SUM('3. bevétel jogcím'!H11)</f>
        <v>0</v>
      </c>
    </row>
    <row r="15" spans="1:4" ht="15.75" customHeight="1">
      <c r="A15" s="161" t="s">
        <v>105</v>
      </c>
      <c r="B15" s="98" t="s">
        <v>106</v>
      </c>
      <c r="C15" s="281">
        <f>SUM('3. bevétel jogcím'!G22)</f>
        <v>0</v>
      </c>
      <c r="D15" s="428">
        <f>SUM('3. bevétel jogcím'!H22)</f>
        <v>18500000</v>
      </c>
    </row>
    <row r="16" spans="1:4" ht="15.75" customHeight="1">
      <c r="A16" s="161" t="s">
        <v>112</v>
      </c>
      <c r="B16" s="98" t="s">
        <v>162</v>
      </c>
      <c r="C16" s="281">
        <f>SUM('3. bevétel jogcím'!G26)</f>
        <v>0</v>
      </c>
      <c r="D16" s="428">
        <f>SUM('3. bevétel jogcím'!H26)</f>
        <v>0</v>
      </c>
    </row>
    <row r="17" spans="1:4" ht="15.75" customHeight="1">
      <c r="A17" s="162"/>
      <c r="B17" s="98"/>
      <c r="C17" s="281"/>
      <c r="D17" s="277"/>
    </row>
    <row r="18" spans="1:4" ht="15.75" customHeight="1">
      <c r="A18" s="145" t="s">
        <v>115</v>
      </c>
      <c r="B18" s="148"/>
      <c r="C18" s="280">
        <f>SUM(C19)</f>
        <v>2622000</v>
      </c>
      <c r="D18" s="427">
        <f>SUM(D19)</f>
        <v>5633436</v>
      </c>
    </row>
    <row r="19" spans="1:4" ht="15.75" customHeight="1">
      <c r="A19" s="161" t="s">
        <v>114</v>
      </c>
      <c r="B19" s="98" t="s">
        <v>115</v>
      </c>
      <c r="C19" s="281">
        <f>SUM('3. bevétel jogcím'!G28)</f>
        <v>2622000</v>
      </c>
      <c r="D19" s="428">
        <f>SUM('3. bevétel jogcím'!H28)</f>
        <v>5633436</v>
      </c>
    </row>
    <row r="20" spans="1:4" ht="30" customHeight="1">
      <c r="A20" s="163" t="s">
        <v>151</v>
      </c>
      <c r="B20" s="65"/>
      <c r="C20" s="282">
        <f>SUM(C8+C13+C18)</f>
        <v>33763420</v>
      </c>
      <c r="D20" s="429">
        <f>SUM(D8+D13+D18)</f>
        <v>67070580</v>
      </c>
    </row>
    <row r="21" spans="1:4" ht="30" customHeight="1">
      <c r="A21" s="438" t="s">
        <v>152</v>
      </c>
      <c r="B21" s="439"/>
      <c r="C21" s="283">
        <f>SUM(C22:C26)</f>
        <v>32563420</v>
      </c>
      <c r="D21" s="430">
        <f>SUM(D22:D26)</f>
        <v>54837914</v>
      </c>
    </row>
    <row r="22" spans="1:4" ht="15.75">
      <c r="A22" s="161" t="s">
        <v>20</v>
      </c>
      <c r="B22" s="101" t="s">
        <v>153</v>
      </c>
      <c r="C22" s="279">
        <f>SUM('5.kiadás'!G10+'5.kiadás'!G57+'5.kiadás'!G173)</f>
        <v>12501000</v>
      </c>
      <c r="D22" s="426">
        <f>SUM('5.kiadás'!H10+'5.kiadás'!H57+'5.kiadás'!H173)</f>
        <v>12501000</v>
      </c>
    </row>
    <row r="23" spans="1:4" ht="15.75">
      <c r="A23" s="161" t="s">
        <v>27</v>
      </c>
      <c r="B23" s="66" t="s">
        <v>156</v>
      </c>
      <c r="C23" s="279">
        <f>SUM('5.kiadás'!G14+'5.kiadás'!G68+'5.kiadás'!G177)</f>
        <v>2360000</v>
      </c>
      <c r="D23" s="426">
        <f>SUM('5.kiadás'!H14+'5.kiadás'!H68+'5.kiadás'!H177)</f>
        <v>2360000</v>
      </c>
    </row>
    <row r="24" spans="1:4" ht="15.75">
      <c r="A24" s="161" t="s">
        <v>29</v>
      </c>
      <c r="B24" s="98" t="s">
        <v>30</v>
      </c>
      <c r="C24" s="279">
        <f>SUM('5.kiadás'!G16+'5.kiadás'!G44+'5.kiadás'!G71+'5.kiadás'!G89+'5.kiadás'!G97+'5.kiadás'!G118+'5.kiadás'!G140+'5.kiadás'!G159+'5.kiadás'!G110)</f>
        <v>13006323</v>
      </c>
      <c r="D24" s="426">
        <f>SUM('5.kiadás'!H16+'5.kiadás'!H44+'5.kiadás'!H71+'5.kiadás'!H89+'5.kiadás'!H97+'5.kiadás'!H118+'5.kiadás'!H140+'5.kiadás'!H159+'5.kiadás'!H110+'5.kiadás'!H191+'5.kiadás'!H200+'5.kiadás'!H205)</f>
        <v>15301083</v>
      </c>
    </row>
    <row r="25" spans="1:4" ht="15.75">
      <c r="A25" s="161" t="s">
        <v>55</v>
      </c>
      <c r="B25" s="101" t="s">
        <v>157</v>
      </c>
      <c r="C25" s="279">
        <f>SUM('5.kiadás'!G135+'5.kiadás'!G126)</f>
        <v>584000</v>
      </c>
      <c r="D25" s="426">
        <f>SUM('5.kiadás'!H135+'5.kiadás'!H126)</f>
        <v>584000</v>
      </c>
    </row>
    <row r="26" spans="1:4" ht="15.75">
      <c r="A26" s="161" t="s">
        <v>62</v>
      </c>
      <c r="B26" s="101" t="s">
        <v>63</v>
      </c>
      <c r="C26" s="279">
        <f>SUM('5.kiadás'!G31+'5.kiadás'!G181+'5.kiadás'!G186)</f>
        <v>4112097</v>
      </c>
      <c r="D26" s="426">
        <f>SUM('5.kiadás'!H31+'5.kiadás'!H181+'5.kiadás'!H186+'5.kiadás'!H51)</f>
        <v>24091831</v>
      </c>
    </row>
    <row r="27" spans="1:4" ht="30" customHeight="1">
      <c r="A27" s="182" t="s">
        <v>154</v>
      </c>
      <c r="B27" s="183"/>
      <c r="C27" s="280">
        <f>SUM(C28:C30)</f>
        <v>500000</v>
      </c>
      <c r="D27" s="427">
        <f>SUM(D28:D30)</f>
        <v>11532666</v>
      </c>
    </row>
    <row r="28" spans="1:4" ht="15.75">
      <c r="A28" s="164" t="s">
        <v>69</v>
      </c>
      <c r="B28" s="101" t="s">
        <v>70</v>
      </c>
      <c r="C28" s="281">
        <v>0</v>
      </c>
      <c r="D28" s="277"/>
    </row>
    <row r="29" spans="1:4" ht="15.75">
      <c r="A29" s="164" t="s">
        <v>71</v>
      </c>
      <c r="B29" s="101" t="s">
        <v>72</v>
      </c>
      <c r="C29" s="281">
        <f>SUM('5.kiadás'!G83)</f>
        <v>500000</v>
      </c>
      <c r="D29" s="428">
        <f>SUM('5.kiadás'!H83+'5.kiadás'!H210+'5.kiadás'!H152)</f>
        <v>11532666</v>
      </c>
    </row>
    <row r="30" spans="1:4" ht="15.75">
      <c r="A30" s="161" t="s">
        <v>74</v>
      </c>
      <c r="B30" s="66" t="s">
        <v>73</v>
      </c>
      <c r="C30" s="281">
        <v>0</v>
      </c>
      <c r="D30" s="277"/>
    </row>
    <row r="31" spans="1:4" ht="15.75">
      <c r="A31" s="161"/>
      <c r="B31" s="66"/>
      <c r="C31" s="281"/>
      <c r="D31" s="277"/>
    </row>
    <row r="32" spans="1:5" ht="15.75">
      <c r="A32" s="145" t="s">
        <v>158</v>
      </c>
      <c r="B32" s="184"/>
      <c r="C32" s="280">
        <f>SUM(C33)</f>
        <v>700000</v>
      </c>
      <c r="D32" s="427">
        <f>SUM(D33)</f>
        <v>700000</v>
      </c>
      <c r="E32" s="3"/>
    </row>
    <row r="33" spans="1:4" ht="15.75">
      <c r="A33" s="161" t="s">
        <v>159</v>
      </c>
      <c r="B33" s="66" t="s">
        <v>158</v>
      </c>
      <c r="C33" s="281">
        <f>SUM('5.kiadás'!G53)</f>
        <v>700000</v>
      </c>
      <c r="D33" s="428">
        <f>SUM('5.kiadás'!H53)</f>
        <v>700000</v>
      </c>
    </row>
    <row r="34" spans="1:4" ht="30" customHeight="1" thickBot="1">
      <c r="A34" s="165" t="s">
        <v>155</v>
      </c>
      <c r="B34" s="166"/>
      <c r="C34" s="284">
        <f>SUM(C21+C27+C32)</f>
        <v>33763420</v>
      </c>
      <c r="D34" s="431">
        <f>SUM(D21+D27+D32)</f>
        <v>67070580</v>
      </c>
    </row>
    <row r="35" ht="30" customHeight="1"/>
  </sheetData>
  <sheetProtection/>
  <mergeCells count="9">
    <mergeCell ref="B1:D1"/>
    <mergeCell ref="A3:D3"/>
    <mergeCell ref="A4:D4"/>
    <mergeCell ref="D6:D7"/>
    <mergeCell ref="A8:B8"/>
    <mergeCell ref="A21:B21"/>
    <mergeCell ref="A6:B7"/>
    <mergeCell ref="C6:C7"/>
    <mergeCell ref="A2:D2"/>
  </mergeCells>
  <printOptions gridLines="1" headings="1"/>
  <pageMargins left="0.75" right="0.75" top="1" bottom="1" header="0.5" footer="0.5"/>
  <pageSetup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E2" sqref="E2:H2"/>
    </sheetView>
  </sheetViews>
  <sheetFormatPr defaultColWidth="9.140625" defaultRowHeight="12.75"/>
  <cols>
    <col min="1" max="1" width="3.57421875" style="331" customWidth="1"/>
    <col min="2" max="2" width="4.28125" style="331" customWidth="1"/>
    <col min="3" max="3" width="5.57421875" style="331" customWidth="1"/>
    <col min="4" max="4" width="15.8515625" style="331" customWidth="1"/>
    <col min="5" max="5" width="29.7109375" style="331" customWidth="1"/>
    <col min="6" max="6" width="49.140625" style="331" customWidth="1"/>
    <col min="7" max="8" width="11.8515625" style="331" customWidth="1"/>
  </cols>
  <sheetData>
    <row r="1" spans="1:8" ht="15.75">
      <c r="A1" s="2"/>
      <c r="B1" s="2"/>
      <c r="C1" s="2"/>
      <c r="D1" s="2"/>
      <c r="E1" s="502" t="s">
        <v>328</v>
      </c>
      <c r="F1" s="502"/>
      <c r="G1" s="502"/>
      <c r="H1" s="502"/>
    </row>
    <row r="2" spans="1:8" ht="15.75">
      <c r="A2" s="2"/>
      <c r="B2" s="2"/>
      <c r="C2" s="2"/>
      <c r="D2" s="2"/>
      <c r="E2" s="502" t="s">
        <v>329</v>
      </c>
      <c r="F2" s="502"/>
      <c r="G2" s="502"/>
      <c r="H2" s="502"/>
    </row>
    <row r="3" spans="1:8" ht="15.75">
      <c r="A3" s="449" t="s">
        <v>175</v>
      </c>
      <c r="B3" s="449"/>
      <c r="C3" s="449"/>
      <c r="D3" s="449"/>
      <c r="E3" s="449"/>
      <c r="F3" s="449"/>
      <c r="G3" s="449"/>
      <c r="H3" s="21"/>
    </row>
    <row r="4" spans="1:8" ht="15.75">
      <c r="A4" s="449" t="s">
        <v>279</v>
      </c>
      <c r="B4" s="449"/>
      <c r="C4" s="449"/>
      <c r="D4" s="449"/>
      <c r="E4" s="449"/>
      <c r="F4" s="449"/>
      <c r="G4" s="449"/>
      <c r="H4" s="21"/>
    </row>
    <row r="5" spans="1:8" ht="15.75">
      <c r="A5" s="449" t="s">
        <v>10</v>
      </c>
      <c r="B5" s="449"/>
      <c r="C5" s="449"/>
      <c r="D5" s="449"/>
      <c r="E5" s="449"/>
      <c r="F5" s="449"/>
      <c r="G5" s="449"/>
      <c r="H5" s="21"/>
    </row>
    <row r="6" spans="1:8" ht="9.75" customHeight="1" thickBot="1">
      <c r="A6" s="2"/>
      <c r="B6" s="2"/>
      <c r="C6" s="2"/>
      <c r="D6" s="2"/>
      <c r="E6" s="10"/>
      <c r="F6" s="14"/>
      <c r="G6" s="19"/>
      <c r="H6" s="21"/>
    </row>
    <row r="7" spans="1:8" ht="15.75">
      <c r="A7" s="32" t="s">
        <v>18</v>
      </c>
      <c r="B7" s="33"/>
      <c r="C7" s="33"/>
      <c r="D7" s="33"/>
      <c r="E7" s="33"/>
      <c r="F7" s="33"/>
      <c r="G7" s="447" t="s">
        <v>209</v>
      </c>
      <c r="H7" s="450" t="s">
        <v>270</v>
      </c>
    </row>
    <row r="8" spans="1:8" ht="15.75">
      <c r="A8" s="186"/>
      <c r="B8" s="144"/>
      <c r="C8" s="144"/>
      <c r="D8" s="144"/>
      <c r="E8" s="144"/>
      <c r="F8" s="144"/>
      <c r="G8" s="448"/>
      <c r="H8" s="451"/>
    </row>
    <row r="9" spans="1:15" ht="15.75">
      <c r="A9" s="150" t="s">
        <v>19</v>
      </c>
      <c r="B9" s="177"/>
      <c r="C9" s="177"/>
      <c r="D9" s="177"/>
      <c r="E9" s="177"/>
      <c r="F9" s="178"/>
      <c r="G9" s="233">
        <f>SUM(G10+G13)</f>
        <v>15000</v>
      </c>
      <c r="H9" s="233">
        <f>SUM(H10+H13)</f>
        <v>187300</v>
      </c>
      <c r="O9" s="331"/>
    </row>
    <row r="10" spans="1:8" ht="15.75">
      <c r="A10" s="123" t="s">
        <v>99</v>
      </c>
      <c r="B10" s="23"/>
      <c r="C10" s="23" t="s">
        <v>100</v>
      </c>
      <c r="D10" s="23"/>
      <c r="E10" s="23"/>
      <c r="F10" s="143"/>
      <c r="G10" s="141">
        <f>SUM(G11:G12)</f>
        <v>15000</v>
      </c>
      <c r="H10" s="141">
        <f>SUM(H11:H12)</f>
        <v>15000</v>
      </c>
    </row>
    <row r="11" spans="1:8" ht="15.75">
      <c r="A11" s="127"/>
      <c r="B11" s="19"/>
      <c r="C11" s="19" t="s">
        <v>103</v>
      </c>
      <c r="D11" s="19" t="s">
        <v>15</v>
      </c>
      <c r="E11" s="19"/>
      <c r="F11" s="132"/>
      <c r="G11" s="117">
        <v>5000</v>
      </c>
      <c r="H11" s="272">
        <v>5000</v>
      </c>
    </row>
    <row r="12" spans="1:8" ht="15.75">
      <c r="A12" s="127"/>
      <c r="B12" s="19"/>
      <c r="C12" s="19" t="s">
        <v>272</v>
      </c>
      <c r="D12" s="19" t="s">
        <v>273</v>
      </c>
      <c r="E12" s="19"/>
      <c r="F12" s="132"/>
      <c r="G12" s="117">
        <v>10000</v>
      </c>
      <c r="H12" s="272">
        <v>10000</v>
      </c>
    </row>
    <row r="13" spans="1:8" ht="15.75">
      <c r="A13" s="123" t="s">
        <v>307</v>
      </c>
      <c r="B13" s="19"/>
      <c r="C13" s="23" t="s">
        <v>110</v>
      </c>
      <c r="D13" s="23"/>
      <c r="E13" s="23"/>
      <c r="F13" s="132"/>
      <c r="G13" s="117">
        <f>SUM(G14)</f>
        <v>0</v>
      </c>
      <c r="H13" s="117">
        <f>SUM(H14)</f>
        <v>172300</v>
      </c>
    </row>
    <row r="14" spans="1:8" ht="15.75">
      <c r="A14" s="127"/>
      <c r="B14" s="19"/>
      <c r="C14" s="19" t="s">
        <v>242</v>
      </c>
      <c r="D14" s="19" t="s">
        <v>299</v>
      </c>
      <c r="E14" s="19"/>
      <c r="F14" s="132"/>
      <c r="G14" s="117">
        <v>0</v>
      </c>
      <c r="H14" s="272">
        <v>172300</v>
      </c>
    </row>
    <row r="15" spans="1:8" ht="15.75">
      <c r="A15" s="122"/>
      <c r="B15" s="130"/>
      <c r="C15" s="130"/>
      <c r="D15" s="130"/>
      <c r="E15" s="130"/>
      <c r="F15" s="131"/>
      <c r="G15" s="117"/>
      <c r="H15" s="285"/>
    </row>
    <row r="16" spans="1:8" ht="15.75">
      <c r="A16" s="150" t="s">
        <v>146</v>
      </c>
      <c r="B16" s="177"/>
      <c r="C16" s="177"/>
      <c r="D16" s="177"/>
      <c r="E16" s="177"/>
      <c r="F16" s="178"/>
      <c r="G16" s="179">
        <f>SUM(G17)</f>
        <v>1922000</v>
      </c>
      <c r="H16" s="179">
        <f>SUM(H17)</f>
        <v>4933436</v>
      </c>
    </row>
    <row r="17" spans="1:8" ht="15.75">
      <c r="A17" s="123" t="s">
        <v>114</v>
      </c>
      <c r="B17" s="23"/>
      <c r="C17" s="23" t="s">
        <v>115</v>
      </c>
      <c r="D17" s="23"/>
      <c r="E17" s="23"/>
      <c r="F17" s="143"/>
      <c r="G17" s="141">
        <f>SUM(G18)</f>
        <v>1922000</v>
      </c>
      <c r="H17" s="141">
        <f>SUM(H18)</f>
        <v>4933436</v>
      </c>
    </row>
    <row r="18" spans="1:8" ht="15.75">
      <c r="A18" s="127"/>
      <c r="B18" s="19" t="s">
        <v>116</v>
      </c>
      <c r="C18" s="19"/>
      <c r="D18" s="19" t="s">
        <v>117</v>
      </c>
      <c r="E18" s="19"/>
      <c r="F18" s="132"/>
      <c r="G18" s="133">
        <f>SUM(G19)</f>
        <v>1922000</v>
      </c>
      <c r="H18" s="133">
        <v>4933436</v>
      </c>
    </row>
    <row r="19" spans="1:8" ht="15.75">
      <c r="A19" s="127"/>
      <c r="B19" s="19"/>
      <c r="C19" s="19" t="s">
        <v>118</v>
      </c>
      <c r="D19" s="19" t="s">
        <v>119</v>
      </c>
      <c r="E19" s="19"/>
      <c r="F19" s="132"/>
      <c r="G19" s="117">
        <f>SUM(G20)</f>
        <v>1922000</v>
      </c>
      <c r="H19" s="117">
        <v>4933436</v>
      </c>
    </row>
    <row r="20" spans="1:8" ht="15.75">
      <c r="A20" s="127"/>
      <c r="B20" s="19"/>
      <c r="C20" s="19" t="s">
        <v>120</v>
      </c>
      <c r="D20" s="19"/>
      <c r="E20" s="19" t="s">
        <v>121</v>
      </c>
      <c r="F20" s="132"/>
      <c r="G20" s="117">
        <v>1922000</v>
      </c>
      <c r="H20" s="272">
        <v>4933436</v>
      </c>
    </row>
    <row r="21" spans="1:8" ht="15.75">
      <c r="A21" s="122"/>
      <c r="B21" s="130"/>
      <c r="C21" s="130"/>
      <c r="D21" s="130"/>
      <c r="E21" s="130"/>
      <c r="F21" s="131"/>
      <c r="G21" s="117"/>
      <c r="H21" s="285"/>
    </row>
    <row r="22" spans="1:8" ht="15.75">
      <c r="A22" s="150" t="s">
        <v>240</v>
      </c>
      <c r="B22" s="177"/>
      <c r="C22" s="177"/>
      <c r="D22" s="177"/>
      <c r="E22" s="177"/>
      <c r="F22" s="178"/>
      <c r="G22" s="179">
        <f>SUM(G23)</f>
        <v>16550000</v>
      </c>
      <c r="H22" s="179">
        <f>SUM(H23)</f>
        <v>16550000</v>
      </c>
    </row>
    <row r="23" spans="1:8" ht="15.75">
      <c r="A23" s="123" t="s">
        <v>85</v>
      </c>
      <c r="B23" s="23"/>
      <c r="C23" s="23" t="s">
        <v>84</v>
      </c>
      <c r="D23" s="23"/>
      <c r="E23" s="23"/>
      <c r="F23" s="143"/>
      <c r="G23" s="141">
        <f>SUM(G24+G27)</f>
        <v>16550000</v>
      </c>
      <c r="H23" s="141">
        <f>SUM(H24+H27)</f>
        <v>16550000</v>
      </c>
    </row>
    <row r="24" spans="1:8" ht="15.75">
      <c r="A24" s="127"/>
      <c r="B24" s="19" t="s">
        <v>86</v>
      </c>
      <c r="C24" s="19"/>
      <c r="D24" s="19" t="s">
        <v>87</v>
      </c>
      <c r="E24" s="19"/>
      <c r="F24" s="132"/>
      <c r="G24" s="133">
        <f>SUM(G25:G26)</f>
        <v>11500000</v>
      </c>
      <c r="H24" s="133">
        <v>11500000</v>
      </c>
    </row>
    <row r="25" spans="1:8" ht="15.75">
      <c r="A25" s="127"/>
      <c r="B25" s="19"/>
      <c r="C25" s="19"/>
      <c r="D25" s="19"/>
      <c r="E25" s="19" t="s">
        <v>0</v>
      </c>
      <c r="F25" s="132"/>
      <c r="G25" s="117">
        <v>7500000</v>
      </c>
      <c r="H25" s="272">
        <v>7500000</v>
      </c>
    </row>
    <row r="26" spans="1:8" ht="15.75">
      <c r="A26" s="123"/>
      <c r="B26" s="23"/>
      <c r="C26" s="23"/>
      <c r="D26" s="23"/>
      <c r="E26" s="19" t="s">
        <v>11</v>
      </c>
      <c r="F26" s="132"/>
      <c r="G26" s="117">
        <v>4000000</v>
      </c>
      <c r="H26" s="272">
        <v>4000000</v>
      </c>
    </row>
    <row r="27" spans="1:8" ht="15.75">
      <c r="A27" s="123"/>
      <c r="B27" s="19" t="s">
        <v>88</v>
      </c>
      <c r="C27" s="19"/>
      <c r="D27" s="19" t="s">
        <v>89</v>
      </c>
      <c r="E27" s="19"/>
      <c r="F27" s="132"/>
      <c r="G27" s="133">
        <f>SUM(G28+G30+G32)</f>
        <v>5050000</v>
      </c>
      <c r="H27" s="133">
        <f>SUM(H28+H30+H32)</f>
        <v>5050000</v>
      </c>
    </row>
    <row r="28" spans="1:8" ht="15.75">
      <c r="A28" s="123"/>
      <c r="B28" s="19"/>
      <c r="C28" s="19" t="s">
        <v>96</v>
      </c>
      <c r="D28" s="19" t="s">
        <v>97</v>
      </c>
      <c r="E28" s="19"/>
      <c r="F28" s="132"/>
      <c r="G28" s="133">
        <f>SUM(G29)</f>
        <v>4000000</v>
      </c>
      <c r="H28" s="133">
        <v>4000000</v>
      </c>
    </row>
    <row r="29" spans="1:8" ht="15.75">
      <c r="A29" s="123"/>
      <c r="B29" s="19"/>
      <c r="C29" s="19"/>
      <c r="D29" s="19"/>
      <c r="E29" s="19" t="s">
        <v>1</v>
      </c>
      <c r="F29" s="132"/>
      <c r="G29" s="117">
        <v>4000000</v>
      </c>
      <c r="H29" s="272">
        <v>4000000</v>
      </c>
    </row>
    <row r="30" spans="1:8" ht="15.75">
      <c r="A30" s="123"/>
      <c r="B30" s="19"/>
      <c r="C30" s="19" t="s">
        <v>90</v>
      </c>
      <c r="D30" s="19" t="s">
        <v>91</v>
      </c>
      <c r="E30" s="19"/>
      <c r="F30" s="132"/>
      <c r="G30" s="117">
        <f>SUM(G31)</f>
        <v>700000</v>
      </c>
      <c r="H30" s="117">
        <v>700000</v>
      </c>
    </row>
    <row r="31" spans="1:8" ht="15.75">
      <c r="A31" s="123"/>
      <c r="B31" s="19"/>
      <c r="C31" s="19"/>
      <c r="D31" s="19"/>
      <c r="E31" s="19" t="s">
        <v>92</v>
      </c>
      <c r="F31" s="132"/>
      <c r="G31" s="117">
        <v>700000</v>
      </c>
      <c r="H31" s="272">
        <v>700000</v>
      </c>
    </row>
    <row r="32" spans="1:8" ht="15.75">
      <c r="A32" s="123"/>
      <c r="B32" s="19"/>
      <c r="C32" s="19" t="s">
        <v>93</v>
      </c>
      <c r="D32" s="19" t="s">
        <v>94</v>
      </c>
      <c r="E32" s="19"/>
      <c r="F32" s="132"/>
      <c r="G32" s="117">
        <f>SUM(G33:G34)</f>
        <v>350000</v>
      </c>
      <c r="H32" s="117">
        <v>350000</v>
      </c>
    </row>
    <row r="33" spans="1:8" ht="15.75">
      <c r="A33" s="503"/>
      <c r="B33" s="504"/>
      <c r="C33" s="504"/>
      <c r="D33" s="504"/>
      <c r="E33" s="504" t="s">
        <v>98</v>
      </c>
      <c r="F33" s="505"/>
      <c r="G33" s="506">
        <v>250000</v>
      </c>
      <c r="H33" s="507">
        <v>250000</v>
      </c>
    </row>
    <row r="34" spans="1:8" ht="15.75">
      <c r="A34" s="508"/>
      <c r="B34" s="509"/>
      <c r="C34" s="509"/>
      <c r="D34" s="509"/>
      <c r="E34" s="509" t="s">
        <v>95</v>
      </c>
      <c r="F34" s="510"/>
      <c r="G34" s="511">
        <v>100000</v>
      </c>
      <c r="H34" s="512">
        <v>100000</v>
      </c>
    </row>
    <row r="35" spans="1:8" ht="15.75">
      <c r="A35" s="122"/>
      <c r="B35" s="130"/>
      <c r="C35" s="130"/>
      <c r="D35" s="130"/>
      <c r="E35" s="130"/>
      <c r="F35" s="131"/>
      <c r="G35" s="117"/>
      <c r="H35" s="285"/>
    </row>
    <row r="36" spans="1:8" ht="15.75">
      <c r="A36" s="150" t="s">
        <v>215</v>
      </c>
      <c r="B36" s="151"/>
      <c r="C36" s="151"/>
      <c r="D36" s="151"/>
      <c r="E36" s="151"/>
      <c r="F36" s="152"/>
      <c r="G36" s="179">
        <f>SUM(G37)</f>
        <v>1730000</v>
      </c>
      <c r="H36" s="179">
        <f>SUM(H37)</f>
        <v>1730000</v>
      </c>
    </row>
    <row r="37" spans="1:8" ht="15.75">
      <c r="A37" s="123" t="s">
        <v>99</v>
      </c>
      <c r="B37" s="23"/>
      <c r="C37" s="23" t="s">
        <v>100</v>
      </c>
      <c r="D37" s="23"/>
      <c r="E37" s="23"/>
      <c r="F37" s="143"/>
      <c r="G37" s="141">
        <f>SUM(G38+G40)</f>
        <v>1730000</v>
      </c>
      <c r="H37" s="141">
        <f>SUM(H38+H40)</f>
        <v>1730000</v>
      </c>
    </row>
    <row r="38" spans="1:8" ht="15.75">
      <c r="A38" s="123"/>
      <c r="B38" s="23"/>
      <c r="C38" s="19" t="s">
        <v>194</v>
      </c>
      <c r="D38" s="19" t="s">
        <v>195</v>
      </c>
      <c r="E38" s="19"/>
      <c r="F38" s="132"/>
      <c r="G38" s="117">
        <f>SUM(G39:G39)</f>
        <v>1610000</v>
      </c>
      <c r="H38" s="117">
        <f>SUM(H39:H39)</f>
        <v>1610000</v>
      </c>
    </row>
    <row r="39" spans="1:8" ht="15.75">
      <c r="A39" s="123"/>
      <c r="B39" s="23"/>
      <c r="C39" s="19"/>
      <c r="D39" s="19"/>
      <c r="E39" s="19" t="s">
        <v>104</v>
      </c>
      <c r="F39" s="132"/>
      <c r="G39" s="117">
        <v>1610000</v>
      </c>
      <c r="H39" s="272">
        <v>1610000</v>
      </c>
    </row>
    <row r="40" spans="1:8" ht="15.75">
      <c r="A40" s="123"/>
      <c r="B40" s="23"/>
      <c r="C40" s="19" t="s">
        <v>180</v>
      </c>
      <c r="D40" s="19" t="s">
        <v>182</v>
      </c>
      <c r="E40" s="19"/>
      <c r="F40" s="143"/>
      <c r="G40" s="117">
        <v>120000</v>
      </c>
      <c r="H40" s="272">
        <v>120000</v>
      </c>
    </row>
    <row r="41" spans="1:8" ht="15.75">
      <c r="A41" s="122"/>
      <c r="B41" s="130"/>
      <c r="C41" s="130"/>
      <c r="D41" s="130"/>
      <c r="E41" s="130"/>
      <c r="F41" s="131"/>
      <c r="G41" s="117"/>
      <c r="H41" s="285"/>
    </row>
    <row r="42" spans="1:8" ht="15.75">
      <c r="A42" s="150" t="s">
        <v>189</v>
      </c>
      <c r="B42" s="177"/>
      <c r="C42" s="177"/>
      <c r="D42" s="177"/>
      <c r="E42" s="177"/>
      <c r="F42" s="178"/>
      <c r="G42" s="179">
        <f>SUM(G43+G61)</f>
        <v>10965420</v>
      </c>
      <c r="H42" s="179">
        <f>SUM(H43+H61)</f>
        <v>11331180</v>
      </c>
    </row>
    <row r="43" spans="1:8" ht="15.75">
      <c r="A43" s="123" t="s">
        <v>75</v>
      </c>
      <c r="B43" s="23"/>
      <c r="C43" s="23" t="s">
        <v>76</v>
      </c>
      <c r="D43" s="23"/>
      <c r="E43" s="19"/>
      <c r="F43" s="132"/>
      <c r="G43" s="141">
        <f>SUM(G44+G59)</f>
        <v>10265420</v>
      </c>
      <c r="H43" s="141">
        <f>SUM(H44+H59)</f>
        <v>10631180</v>
      </c>
    </row>
    <row r="44" spans="1:8" ht="15.75">
      <c r="A44" s="127"/>
      <c r="B44" s="19" t="s">
        <v>77</v>
      </c>
      <c r="C44" s="19"/>
      <c r="D44" s="19" t="s">
        <v>78</v>
      </c>
      <c r="E44" s="19"/>
      <c r="F44" s="132"/>
      <c r="G44" s="133">
        <f>SUM(G45+G54+G56)</f>
        <v>10235420</v>
      </c>
      <c r="H44" s="133">
        <f>SUM(H45+H54+H56)</f>
        <v>10601180</v>
      </c>
    </row>
    <row r="45" spans="1:8" ht="15.75">
      <c r="A45" s="123"/>
      <c r="B45" s="23"/>
      <c r="C45" s="19" t="s">
        <v>79</v>
      </c>
      <c r="D45" s="19" t="s">
        <v>80</v>
      </c>
      <c r="E45" s="19"/>
      <c r="F45" s="132"/>
      <c r="G45" s="117">
        <f>SUM(G46+G51+G52+G53)</f>
        <v>8315420</v>
      </c>
      <c r="H45" s="117">
        <v>8315420</v>
      </c>
    </row>
    <row r="46" spans="1:8" ht="15.75">
      <c r="A46" s="123"/>
      <c r="B46" s="23"/>
      <c r="C46" s="19"/>
      <c r="D46" s="19"/>
      <c r="E46" s="19" t="s">
        <v>134</v>
      </c>
      <c r="F46" s="132"/>
      <c r="G46" s="133">
        <f>SUM(G47:G50)</f>
        <v>6248470</v>
      </c>
      <c r="H46" s="133">
        <v>6248470</v>
      </c>
    </row>
    <row r="47" spans="1:8" ht="15.75">
      <c r="A47" s="123"/>
      <c r="B47" s="23"/>
      <c r="C47" s="19"/>
      <c r="D47" s="19"/>
      <c r="E47" s="128" t="s">
        <v>136</v>
      </c>
      <c r="F47" s="132"/>
      <c r="G47" s="117">
        <v>970050</v>
      </c>
      <c r="H47" s="271">
        <v>970050</v>
      </c>
    </row>
    <row r="48" spans="1:8" ht="15.75">
      <c r="A48" s="123"/>
      <c r="B48" s="23"/>
      <c r="C48" s="19"/>
      <c r="D48" s="19"/>
      <c r="E48" s="128" t="s">
        <v>137</v>
      </c>
      <c r="F48" s="132"/>
      <c r="G48" s="117">
        <v>3712000</v>
      </c>
      <c r="H48" s="271">
        <v>3712000</v>
      </c>
    </row>
    <row r="49" spans="1:8" ht="15.75">
      <c r="A49" s="123"/>
      <c r="B49" s="23"/>
      <c r="C49" s="19"/>
      <c r="D49" s="19"/>
      <c r="E49" s="128" t="s">
        <v>138</v>
      </c>
      <c r="F49" s="132"/>
      <c r="G49" s="117">
        <v>100000</v>
      </c>
      <c r="H49" s="271">
        <v>100000</v>
      </c>
    </row>
    <row r="50" spans="1:8" ht="15.75">
      <c r="A50" s="123"/>
      <c r="B50" s="23"/>
      <c r="C50" s="19"/>
      <c r="D50" s="19"/>
      <c r="E50" s="128" t="s">
        <v>139</v>
      </c>
      <c r="F50" s="132"/>
      <c r="G50" s="117">
        <v>1466420</v>
      </c>
      <c r="H50" s="271">
        <v>1466420</v>
      </c>
    </row>
    <row r="51" spans="1:8" ht="15.75">
      <c r="A51" s="123"/>
      <c r="B51" s="23"/>
      <c r="C51" s="19"/>
      <c r="D51" s="19"/>
      <c r="E51" s="128" t="s">
        <v>135</v>
      </c>
      <c r="F51" s="132"/>
      <c r="G51" s="117">
        <v>1427319</v>
      </c>
      <c r="H51" s="271">
        <v>1427319</v>
      </c>
    </row>
    <row r="52" spans="1:8" ht="15.75">
      <c r="A52" s="123"/>
      <c r="B52" s="23"/>
      <c r="C52" s="19"/>
      <c r="D52" s="19"/>
      <c r="E52" s="19" t="s">
        <v>142</v>
      </c>
      <c r="F52" s="132"/>
      <c r="G52" s="117">
        <v>20400</v>
      </c>
      <c r="H52" s="271">
        <v>20400</v>
      </c>
    </row>
    <row r="53" spans="1:8" ht="15.75">
      <c r="A53" s="123"/>
      <c r="B53" s="23"/>
      <c r="C53" s="19"/>
      <c r="D53" s="19"/>
      <c r="E53" s="19" t="s">
        <v>208</v>
      </c>
      <c r="F53" s="132"/>
      <c r="G53" s="117">
        <v>619231</v>
      </c>
      <c r="H53" s="271">
        <v>619231</v>
      </c>
    </row>
    <row r="54" spans="1:8" ht="15.75">
      <c r="A54" s="127"/>
      <c r="B54" s="19"/>
      <c r="C54" s="19" t="s">
        <v>81</v>
      </c>
      <c r="D54" s="19" t="s">
        <v>82</v>
      </c>
      <c r="E54" s="19"/>
      <c r="F54" s="132"/>
      <c r="G54" s="117">
        <f>SUM(G55)</f>
        <v>1800000</v>
      </c>
      <c r="H54" s="117">
        <v>1800000</v>
      </c>
    </row>
    <row r="55" spans="1:8" ht="15.75">
      <c r="A55" s="127"/>
      <c r="B55" s="19"/>
      <c r="C55" s="19"/>
      <c r="D55" s="19"/>
      <c r="E55" s="19" t="s">
        <v>17</v>
      </c>
      <c r="F55" s="132"/>
      <c r="G55" s="117">
        <v>1800000</v>
      </c>
      <c r="H55" s="272">
        <v>1800000</v>
      </c>
    </row>
    <row r="56" spans="1:8" ht="15.75">
      <c r="A56" s="127"/>
      <c r="B56" s="19"/>
      <c r="C56" s="19" t="s">
        <v>83</v>
      </c>
      <c r="D56" s="19" t="s">
        <v>196</v>
      </c>
      <c r="E56" s="19"/>
      <c r="F56" s="132"/>
      <c r="G56" s="117">
        <f>SUM(G57:G58)</f>
        <v>120000</v>
      </c>
      <c r="H56" s="117">
        <f>SUM(H57:H58)</f>
        <v>485760</v>
      </c>
    </row>
    <row r="57" spans="1:8" ht="15.75">
      <c r="A57" s="127"/>
      <c r="B57" s="19"/>
      <c r="C57" s="19"/>
      <c r="D57" s="19"/>
      <c r="E57" s="19" t="s">
        <v>220</v>
      </c>
      <c r="F57" s="132"/>
      <c r="G57" s="117">
        <v>120000</v>
      </c>
      <c r="H57" s="272">
        <v>120000</v>
      </c>
    </row>
    <row r="58" spans="1:8" ht="15.75">
      <c r="A58" s="127"/>
      <c r="B58" s="19"/>
      <c r="C58" s="19"/>
      <c r="D58" s="19"/>
      <c r="E58" s="19" t="s">
        <v>308</v>
      </c>
      <c r="F58" s="132"/>
      <c r="G58" s="117">
        <v>0</v>
      </c>
      <c r="H58" s="133">
        <v>365760</v>
      </c>
    </row>
    <row r="59" spans="1:8" ht="15.75">
      <c r="A59" s="127"/>
      <c r="B59" s="19" t="s">
        <v>212</v>
      </c>
      <c r="C59" s="19"/>
      <c r="D59" s="19" t="s">
        <v>213</v>
      </c>
      <c r="E59" s="19"/>
      <c r="F59" s="132"/>
      <c r="G59" s="117">
        <f>SUM(G60)</f>
        <v>30000</v>
      </c>
      <c r="H59" s="117">
        <f>SUM(H60)</f>
        <v>30000</v>
      </c>
    </row>
    <row r="60" spans="1:8" ht="15.75">
      <c r="A60" s="127"/>
      <c r="B60" s="19"/>
      <c r="C60" s="19"/>
      <c r="D60" s="19"/>
      <c r="E60" s="19" t="s">
        <v>214</v>
      </c>
      <c r="F60" s="132"/>
      <c r="G60" s="117">
        <v>30000</v>
      </c>
      <c r="H60" s="272">
        <v>30000</v>
      </c>
    </row>
    <row r="61" spans="1:8" ht="15.75">
      <c r="A61" s="123" t="s">
        <v>114</v>
      </c>
      <c r="B61" s="23"/>
      <c r="C61" s="23" t="s">
        <v>115</v>
      </c>
      <c r="D61" s="23"/>
      <c r="E61" s="23"/>
      <c r="F61" s="132"/>
      <c r="G61" s="141">
        <f>SUM(G62)</f>
        <v>700000</v>
      </c>
      <c r="H61" s="141">
        <f>SUM(H62)</f>
        <v>700000</v>
      </c>
    </row>
    <row r="62" spans="1:8" ht="15.75">
      <c r="A62" s="123"/>
      <c r="B62" s="19" t="s">
        <v>116</v>
      </c>
      <c r="C62" s="19"/>
      <c r="D62" s="19" t="s">
        <v>117</v>
      </c>
      <c r="E62" s="19"/>
      <c r="F62" s="132"/>
      <c r="G62" s="133">
        <f>SUM(G63)</f>
        <v>700000</v>
      </c>
      <c r="H62" s="133">
        <v>700000</v>
      </c>
    </row>
    <row r="63" spans="1:8" ht="15.75">
      <c r="A63" s="123"/>
      <c r="B63" s="23"/>
      <c r="C63" s="19" t="s">
        <v>197</v>
      </c>
      <c r="D63" s="19" t="s">
        <v>198</v>
      </c>
      <c r="E63" s="19"/>
      <c r="F63" s="132"/>
      <c r="G63" s="117">
        <f>SUM(G64)</f>
        <v>700000</v>
      </c>
      <c r="H63" s="117">
        <v>700000</v>
      </c>
    </row>
    <row r="64" spans="1:8" ht="15.75">
      <c r="A64" s="127"/>
      <c r="B64" s="19"/>
      <c r="C64" s="19"/>
      <c r="D64" s="19"/>
      <c r="E64" s="19" t="s">
        <v>199</v>
      </c>
      <c r="F64" s="132"/>
      <c r="G64" s="117">
        <v>700000</v>
      </c>
      <c r="H64" s="272">
        <v>700000</v>
      </c>
    </row>
    <row r="65" spans="1:8" ht="15.75">
      <c r="A65" s="127"/>
      <c r="B65" s="19"/>
      <c r="C65" s="19"/>
      <c r="D65" s="19"/>
      <c r="E65" s="19"/>
      <c r="F65" s="132"/>
      <c r="G65" s="117"/>
      <c r="H65" s="285"/>
    </row>
    <row r="66" spans="1:8" ht="15.75">
      <c r="A66" s="513" t="s">
        <v>124</v>
      </c>
      <c r="B66" s="514"/>
      <c r="C66" s="514"/>
      <c r="D66" s="514"/>
      <c r="E66" s="514"/>
      <c r="F66" s="515"/>
      <c r="G66" s="516">
        <f>SUM(G67)</f>
        <v>805000</v>
      </c>
      <c r="H66" s="516">
        <f>SUM(H67)</f>
        <v>955000</v>
      </c>
    </row>
    <row r="67" spans="1:8" ht="15.75">
      <c r="A67" s="517" t="s">
        <v>99</v>
      </c>
      <c r="B67" s="518"/>
      <c r="C67" s="518" t="s">
        <v>100</v>
      </c>
      <c r="D67" s="518"/>
      <c r="E67" s="518"/>
      <c r="F67" s="519"/>
      <c r="G67" s="520">
        <f>SUM(G70+G68)</f>
        <v>805000</v>
      </c>
      <c r="H67" s="520">
        <f>SUM(H70+H68)</f>
        <v>955000</v>
      </c>
    </row>
    <row r="68" spans="1:8" ht="15.75">
      <c r="A68" s="123"/>
      <c r="B68" s="23"/>
      <c r="C68" s="19" t="s">
        <v>101</v>
      </c>
      <c r="D68" s="19" t="s">
        <v>102</v>
      </c>
      <c r="E68" s="19"/>
      <c r="F68" s="125"/>
      <c r="G68" s="133">
        <f>SUM(G69)</f>
        <v>800000</v>
      </c>
      <c r="H68" s="133">
        <v>950000</v>
      </c>
    </row>
    <row r="69" spans="1:8" ht="15.75">
      <c r="A69" s="123"/>
      <c r="B69" s="23"/>
      <c r="C69" s="23"/>
      <c r="D69" s="23"/>
      <c r="E69" s="19" t="s">
        <v>183</v>
      </c>
      <c r="F69" s="125"/>
      <c r="G69" s="117">
        <v>800000</v>
      </c>
      <c r="H69" s="271">
        <v>950000</v>
      </c>
    </row>
    <row r="70" spans="1:8" ht="15.75">
      <c r="A70" s="127"/>
      <c r="B70" s="19"/>
      <c r="C70" s="19" t="s">
        <v>103</v>
      </c>
      <c r="D70" s="19" t="s">
        <v>15</v>
      </c>
      <c r="E70" s="19"/>
      <c r="F70" s="125"/>
      <c r="G70" s="117">
        <v>5000</v>
      </c>
      <c r="H70" s="271">
        <v>5000</v>
      </c>
    </row>
    <row r="71" spans="1:8" ht="15.75">
      <c r="A71" s="118"/>
      <c r="B71" s="121"/>
      <c r="C71" s="119"/>
      <c r="D71" s="119"/>
      <c r="E71" s="119"/>
      <c r="F71" s="120"/>
      <c r="G71" s="117"/>
      <c r="H71" s="273"/>
    </row>
    <row r="72" spans="1:8" ht="15.75">
      <c r="A72" s="150" t="s">
        <v>147</v>
      </c>
      <c r="B72" s="153"/>
      <c r="C72" s="151"/>
      <c r="D72" s="151"/>
      <c r="E72" s="151"/>
      <c r="F72" s="152"/>
      <c r="G72" s="179">
        <f>SUM(G73)</f>
        <v>1176000</v>
      </c>
      <c r="H72" s="179">
        <f>SUM(H73)</f>
        <v>1176000</v>
      </c>
    </row>
    <row r="73" spans="1:8" ht="15.75">
      <c r="A73" s="123" t="s">
        <v>75</v>
      </c>
      <c r="B73" s="23"/>
      <c r="C73" s="23" t="s">
        <v>76</v>
      </c>
      <c r="D73" s="23"/>
      <c r="E73" s="23"/>
      <c r="F73" s="143"/>
      <c r="G73" s="141">
        <f>SUM(G74)</f>
        <v>1176000</v>
      </c>
      <c r="H73" s="141">
        <f>SUM(H74)</f>
        <v>1176000</v>
      </c>
    </row>
    <row r="74" spans="1:8" ht="15.75">
      <c r="A74" s="127"/>
      <c r="B74" s="19" t="s">
        <v>212</v>
      </c>
      <c r="C74" s="19"/>
      <c r="D74" s="19" t="s">
        <v>213</v>
      </c>
      <c r="E74" s="19"/>
      <c r="F74" s="132"/>
      <c r="G74" s="117">
        <v>1176000</v>
      </c>
      <c r="H74" s="298">
        <v>1176000</v>
      </c>
    </row>
    <row r="75" spans="1:8" ht="15.75">
      <c r="A75" s="127"/>
      <c r="B75" s="19"/>
      <c r="C75" s="19"/>
      <c r="D75" s="19"/>
      <c r="E75" s="19"/>
      <c r="F75" s="132"/>
      <c r="G75" s="117"/>
      <c r="H75" s="285"/>
    </row>
    <row r="76" spans="1:8" ht="15.75">
      <c r="A76" s="150" t="s">
        <v>123</v>
      </c>
      <c r="B76" s="177"/>
      <c r="C76" s="177"/>
      <c r="D76" s="177"/>
      <c r="E76" s="177"/>
      <c r="F76" s="178"/>
      <c r="G76" s="245">
        <f>SUM(G77+G79)</f>
        <v>600000</v>
      </c>
      <c r="H76" s="245">
        <f>SUM(H77+H79)</f>
        <v>19100000</v>
      </c>
    </row>
    <row r="77" spans="1:8" ht="15.75">
      <c r="A77" s="123" t="s">
        <v>99</v>
      </c>
      <c r="B77" s="23"/>
      <c r="C77" s="23" t="s">
        <v>100</v>
      </c>
      <c r="D77" s="23"/>
      <c r="E77" s="23"/>
      <c r="F77" s="132"/>
      <c r="G77" s="141">
        <f>SUM(G78)</f>
        <v>600000</v>
      </c>
      <c r="H77" s="141">
        <f>SUM(H78)</f>
        <v>600000</v>
      </c>
    </row>
    <row r="78" spans="1:8" ht="15.75">
      <c r="A78" s="127"/>
      <c r="B78" s="19"/>
      <c r="C78" s="19" t="s">
        <v>194</v>
      </c>
      <c r="D78" s="19" t="s">
        <v>195</v>
      </c>
      <c r="E78" s="19"/>
      <c r="F78" s="132"/>
      <c r="G78" s="117">
        <v>600000</v>
      </c>
      <c r="H78" s="272">
        <v>600000</v>
      </c>
    </row>
    <row r="79" spans="1:8" ht="15.75">
      <c r="A79" s="123" t="s">
        <v>105</v>
      </c>
      <c r="B79" s="19"/>
      <c r="C79" s="23" t="s">
        <v>106</v>
      </c>
      <c r="D79" s="23"/>
      <c r="E79" s="23"/>
      <c r="F79" s="132"/>
      <c r="G79" s="141">
        <f>SUM(G80)</f>
        <v>0</v>
      </c>
      <c r="H79" s="141">
        <f>SUM(H80)</f>
        <v>18500000</v>
      </c>
    </row>
    <row r="80" spans="1:8" ht="15.75">
      <c r="A80" s="123"/>
      <c r="B80" s="19"/>
      <c r="C80" s="19" t="s">
        <v>107</v>
      </c>
      <c r="D80" s="19" t="s">
        <v>108</v>
      </c>
      <c r="E80" s="23"/>
      <c r="F80" s="132"/>
      <c r="G80" s="133">
        <v>0</v>
      </c>
      <c r="H80" s="272">
        <v>18500000</v>
      </c>
    </row>
    <row r="81" spans="1:8" ht="15.75">
      <c r="A81" s="127"/>
      <c r="B81" s="19"/>
      <c r="C81" s="19"/>
      <c r="D81" s="19"/>
      <c r="E81" s="19"/>
      <c r="F81" s="132"/>
      <c r="G81" s="117"/>
      <c r="H81" s="285"/>
    </row>
    <row r="82" spans="1:8" ht="15.75">
      <c r="A82" s="150" t="s">
        <v>300</v>
      </c>
      <c r="B82" s="180"/>
      <c r="C82" s="180"/>
      <c r="D82" s="180"/>
      <c r="E82" s="180"/>
      <c r="F82" s="178"/>
      <c r="G82" s="179">
        <f>SUM(G83)</f>
        <v>0</v>
      </c>
      <c r="H82" s="274">
        <f>SUM(H83)</f>
        <v>11032664</v>
      </c>
    </row>
    <row r="83" spans="1:8" ht="15.75">
      <c r="A83" s="123" t="s">
        <v>75</v>
      </c>
      <c r="B83" s="23"/>
      <c r="C83" s="23" t="s">
        <v>301</v>
      </c>
      <c r="D83" s="23"/>
      <c r="E83" s="19"/>
      <c r="F83" s="132"/>
      <c r="G83" s="141">
        <f>SUM(G84)</f>
        <v>0</v>
      </c>
      <c r="H83" s="141">
        <f>SUM(H84)</f>
        <v>11032664</v>
      </c>
    </row>
    <row r="84" spans="1:8" ht="15.75">
      <c r="A84" s="123"/>
      <c r="B84" s="19" t="s">
        <v>212</v>
      </c>
      <c r="C84" s="19"/>
      <c r="D84" s="19" t="s">
        <v>213</v>
      </c>
      <c r="E84" s="19"/>
      <c r="F84" s="132"/>
      <c r="G84" s="133">
        <f>SUM(G85+G86)</f>
        <v>0</v>
      </c>
      <c r="H84" s="133">
        <f>SUM(H85+H86)</f>
        <v>11032664</v>
      </c>
    </row>
    <row r="85" spans="1:8" ht="15.75">
      <c r="A85" s="123"/>
      <c r="B85" s="23"/>
      <c r="C85" s="23"/>
      <c r="D85" s="23"/>
      <c r="E85" s="19" t="s">
        <v>309</v>
      </c>
      <c r="F85" s="132"/>
      <c r="G85" s="133">
        <v>0</v>
      </c>
      <c r="H85" s="272">
        <v>9932616</v>
      </c>
    </row>
    <row r="86" spans="1:8" ht="15.75">
      <c r="A86" s="123"/>
      <c r="B86" s="23"/>
      <c r="C86" s="23"/>
      <c r="D86" s="23"/>
      <c r="E86" s="19" t="s">
        <v>310</v>
      </c>
      <c r="F86" s="132"/>
      <c r="G86" s="133">
        <v>0</v>
      </c>
      <c r="H86" s="272">
        <v>1100048</v>
      </c>
    </row>
    <row r="87" spans="1:8" ht="15.75">
      <c r="A87" s="123"/>
      <c r="B87" s="23"/>
      <c r="C87" s="23"/>
      <c r="D87" s="23"/>
      <c r="E87" s="19"/>
      <c r="F87" s="132"/>
      <c r="G87" s="141"/>
      <c r="H87" s="286"/>
    </row>
    <row r="88" spans="1:8" ht="15.75">
      <c r="A88" s="150" t="s">
        <v>306</v>
      </c>
      <c r="B88" s="180"/>
      <c r="C88" s="180"/>
      <c r="D88" s="180"/>
      <c r="E88" s="177"/>
      <c r="F88" s="178"/>
      <c r="G88" s="179">
        <f>SUM(G89+G91)</f>
        <v>0</v>
      </c>
      <c r="H88" s="179">
        <f>SUM(H89+H91)</f>
        <v>75000</v>
      </c>
    </row>
    <row r="89" spans="1:8" ht="15.75">
      <c r="A89" s="123" t="s">
        <v>99</v>
      </c>
      <c r="B89" s="23"/>
      <c r="C89" s="23" t="s">
        <v>100</v>
      </c>
      <c r="D89" s="23"/>
      <c r="E89" s="23"/>
      <c r="F89" s="132"/>
      <c r="G89" s="141">
        <f>SUM(G90)</f>
        <v>0</v>
      </c>
      <c r="H89" s="141">
        <f>SUM(H90)</f>
        <v>20000</v>
      </c>
    </row>
    <row r="90" spans="1:8" ht="15.75">
      <c r="A90" s="127"/>
      <c r="B90" s="19"/>
      <c r="C90" s="19" t="s">
        <v>194</v>
      </c>
      <c r="D90" s="19" t="s">
        <v>195</v>
      </c>
      <c r="E90" s="19"/>
      <c r="F90" s="132"/>
      <c r="G90" s="133">
        <v>0</v>
      </c>
      <c r="H90" s="133">
        <v>20000</v>
      </c>
    </row>
    <row r="91" spans="1:8" ht="15.75">
      <c r="A91" s="123" t="s">
        <v>307</v>
      </c>
      <c r="B91" s="19"/>
      <c r="C91" s="23" t="s">
        <v>110</v>
      </c>
      <c r="D91" s="23"/>
      <c r="E91" s="23"/>
      <c r="F91" s="132"/>
      <c r="G91" s="300">
        <f>SUM(G92)</f>
        <v>0</v>
      </c>
      <c r="H91" s="141">
        <f>SUM(H92)</f>
        <v>55000</v>
      </c>
    </row>
    <row r="92" spans="1:8" ht="15.75">
      <c r="A92" s="127"/>
      <c r="B92" s="19" t="s">
        <v>242</v>
      </c>
      <c r="C92" s="19"/>
      <c r="D92" s="19" t="s">
        <v>111</v>
      </c>
      <c r="E92" s="19"/>
      <c r="F92" s="132"/>
      <c r="G92" s="133">
        <v>0</v>
      </c>
      <c r="H92" s="133">
        <v>55000</v>
      </c>
    </row>
    <row r="93" spans="1:8" ht="22.5" customHeight="1">
      <c r="A93" s="127"/>
      <c r="B93" s="19"/>
      <c r="C93" s="19"/>
      <c r="D93" s="19"/>
      <c r="E93" s="19"/>
      <c r="F93" s="132"/>
      <c r="G93" s="117"/>
      <c r="H93" s="285"/>
    </row>
    <row r="94" spans="1:8" ht="16.5" thickBot="1">
      <c r="A94" s="138" t="s">
        <v>145</v>
      </c>
      <c r="B94" s="142"/>
      <c r="C94" s="139"/>
      <c r="D94" s="139"/>
      <c r="E94" s="139"/>
      <c r="F94" s="139"/>
      <c r="G94" s="247">
        <f>SUM(G9+G22+G36+G42+G66+G16+G72+G76+G82+G88)</f>
        <v>33763420</v>
      </c>
      <c r="H94" s="247">
        <f>SUM(H9+H22+H36+H42+H66+H16+H72+H76+H82+H88)</f>
        <v>67070580</v>
      </c>
    </row>
  </sheetData>
  <sheetProtection/>
  <mergeCells count="7">
    <mergeCell ref="H7:H8"/>
    <mergeCell ref="A3:G3"/>
    <mergeCell ref="A4:G4"/>
    <mergeCell ref="A5:G5"/>
    <mergeCell ref="G7:G8"/>
    <mergeCell ref="E1:H1"/>
    <mergeCell ref="E2:H2"/>
  </mergeCells>
  <printOptions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18"/>
  <sheetViews>
    <sheetView zoomScale="120" zoomScaleNormal="120" zoomScalePageLayoutView="0" workbookViewId="0" topLeftCell="A22">
      <selection activeCell="A33" sqref="A33:IV35"/>
    </sheetView>
  </sheetViews>
  <sheetFormatPr defaultColWidth="9.140625" defaultRowHeight="12.75"/>
  <cols>
    <col min="1" max="1" width="3.57421875" style="262" customWidth="1"/>
    <col min="2" max="2" width="4.28125" style="262" customWidth="1"/>
    <col min="3" max="3" width="5.28125" style="262" customWidth="1"/>
    <col min="4" max="4" width="8.57421875" style="262" customWidth="1"/>
    <col min="5" max="5" width="8.7109375" style="262" customWidth="1"/>
    <col min="6" max="6" width="78.28125" style="262" customWidth="1"/>
    <col min="7" max="7" width="9.8515625" style="262" customWidth="1"/>
    <col min="8" max="8" width="9.28125" style="262" customWidth="1"/>
    <col min="9" max="9" width="3.28125" style="262" customWidth="1"/>
    <col min="10" max="10" width="6.8515625" style="262" customWidth="1"/>
    <col min="11" max="11" width="9.28125" style="262" customWidth="1"/>
    <col min="12" max="12" width="19.57421875" style="381" customWidth="1"/>
  </cols>
  <sheetData>
    <row r="1" spans="1:15" ht="15.75">
      <c r="A1" s="335"/>
      <c r="B1" s="336"/>
      <c r="C1" s="336"/>
      <c r="D1" s="336"/>
      <c r="E1" s="523" t="s">
        <v>332</v>
      </c>
      <c r="F1" s="523"/>
      <c r="G1" s="523"/>
      <c r="H1" s="523"/>
      <c r="I1" s="521"/>
      <c r="J1" s="521"/>
      <c r="K1" s="521"/>
      <c r="L1" s="521"/>
      <c r="M1" s="1"/>
      <c r="N1" s="1"/>
      <c r="O1" s="1"/>
    </row>
    <row r="2" spans="1:15" ht="15.75">
      <c r="A2" s="337"/>
      <c r="B2" s="337"/>
      <c r="C2" s="337"/>
      <c r="D2" s="337"/>
      <c r="E2" s="524" t="s">
        <v>333</v>
      </c>
      <c r="F2" s="524"/>
      <c r="G2" s="524"/>
      <c r="H2" s="524"/>
      <c r="I2" s="522"/>
      <c r="J2" s="522"/>
      <c r="K2" s="522"/>
      <c r="L2" s="522"/>
      <c r="M2" s="1"/>
      <c r="N2" s="1"/>
      <c r="O2" s="1"/>
    </row>
    <row r="3" spans="1:15" ht="15.75">
      <c r="A3" s="487" t="s">
        <v>175</v>
      </c>
      <c r="B3" s="487"/>
      <c r="C3" s="487"/>
      <c r="D3" s="487"/>
      <c r="E3" s="487"/>
      <c r="F3" s="487"/>
      <c r="G3" s="487"/>
      <c r="H3" s="487"/>
      <c r="I3" s="338"/>
      <c r="J3" s="338"/>
      <c r="K3" s="338"/>
      <c r="L3" s="339"/>
      <c r="M3" s="1"/>
      <c r="N3" s="1"/>
      <c r="O3" s="1"/>
    </row>
    <row r="4" spans="1:15" ht="15.75">
      <c r="A4" s="487" t="s">
        <v>278</v>
      </c>
      <c r="B4" s="487"/>
      <c r="C4" s="487"/>
      <c r="D4" s="487"/>
      <c r="E4" s="487"/>
      <c r="F4" s="487"/>
      <c r="G4" s="487"/>
      <c r="H4" s="487"/>
      <c r="I4" s="338"/>
      <c r="J4" s="338"/>
      <c r="K4" s="338"/>
      <c r="L4" s="339"/>
      <c r="M4" s="1"/>
      <c r="N4" s="1"/>
      <c r="O4" s="1"/>
    </row>
    <row r="5" spans="1:15" ht="15.75">
      <c r="A5" s="487" t="s">
        <v>10</v>
      </c>
      <c r="B5" s="487"/>
      <c r="C5" s="487"/>
      <c r="D5" s="487"/>
      <c r="E5" s="487"/>
      <c r="F5" s="487"/>
      <c r="G5" s="487"/>
      <c r="H5" s="487"/>
      <c r="I5" s="338"/>
      <c r="J5" s="338"/>
      <c r="K5" s="338"/>
      <c r="L5" s="339"/>
      <c r="M5" s="1"/>
      <c r="N5" s="1"/>
      <c r="O5" s="1"/>
    </row>
    <row r="6" spans="1:15" ht="16.5" thickBot="1">
      <c r="A6" s="305"/>
      <c r="B6" s="305"/>
      <c r="C6" s="305"/>
      <c r="D6" s="305"/>
      <c r="E6" s="305"/>
      <c r="F6" s="305"/>
      <c r="G6" s="340" t="s">
        <v>233</v>
      </c>
      <c r="H6" s="341"/>
      <c r="I6" s="338"/>
      <c r="J6" s="338"/>
      <c r="K6" s="338"/>
      <c r="L6" s="339"/>
      <c r="M6" s="1"/>
      <c r="N6" s="1"/>
      <c r="O6" s="1"/>
    </row>
    <row r="7" spans="1:15" ht="15.75">
      <c r="A7" s="493" t="s">
        <v>18</v>
      </c>
      <c r="B7" s="494"/>
      <c r="C7" s="494"/>
      <c r="D7" s="494"/>
      <c r="E7" s="494"/>
      <c r="F7" s="494" t="s">
        <v>9</v>
      </c>
      <c r="G7" s="497" t="s">
        <v>292</v>
      </c>
      <c r="H7" s="499" t="s">
        <v>293</v>
      </c>
      <c r="I7" s="338"/>
      <c r="J7" s="338"/>
      <c r="K7" s="338"/>
      <c r="L7" s="339"/>
      <c r="M7" s="1"/>
      <c r="N7" s="1"/>
      <c r="O7" s="1"/>
    </row>
    <row r="8" spans="1:15" ht="15.75">
      <c r="A8" s="495"/>
      <c r="B8" s="496"/>
      <c r="C8" s="496"/>
      <c r="D8" s="496"/>
      <c r="E8" s="496"/>
      <c r="F8" s="496"/>
      <c r="G8" s="498"/>
      <c r="H8" s="500"/>
      <c r="I8" s="341"/>
      <c r="J8" s="341"/>
      <c r="K8" s="341"/>
      <c r="L8" s="342"/>
      <c r="M8" s="3"/>
      <c r="N8" s="3"/>
      <c r="O8" s="3"/>
    </row>
    <row r="9" spans="1:15" ht="15.75">
      <c r="A9" s="343" t="s">
        <v>19</v>
      </c>
      <c r="B9" s="344"/>
      <c r="C9" s="344"/>
      <c r="D9" s="344"/>
      <c r="E9" s="344"/>
      <c r="F9" s="345"/>
      <c r="G9" s="308">
        <f>SUM(G10+G14+G16+G31)</f>
        <v>12342097</v>
      </c>
      <c r="H9" s="346">
        <f>SUM(H10+H14+H16+H31)</f>
        <v>32198531</v>
      </c>
      <c r="I9" s="304"/>
      <c r="J9" s="304"/>
      <c r="K9" s="304"/>
      <c r="L9" s="347"/>
      <c r="M9" s="2"/>
      <c r="N9" s="2"/>
      <c r="O9" s="2"/>
    </row>
    <row r="10" spans="1:15" ht="15.75">
      <c r="A10" s="348" t="s">
        <v>20</v>
      </c>
      <c r="B10" s="349"/>
      <c r="C10" s="349" t="s">
        <v>8</v>
      </c>
      <c r="D10" s="349"/>
      <c r="E10" s="349"/>
      <c r="F10" s="350">
        <v>1</v>
      </c>
      <c r="G10" s="310">
        <f>SUM(G11)</f>
        <v>6090000</v>
      </c>
      <c r="H10" s="351">
        <f>SUM(H11)</f>
        <v>6090000</v>
      </c>
      <c r="I10" s="352"/>
      <c r="J10" s="352"/>
      <c r="K10" s="353"/>
      <c r="L10" s="347"/>
      <c r="M10" s="2"/>
      <c r="N10" s="2"/>
      <c r="O10" s="2"/>
    </row>
    <row r="11" spans="1:15" ht="15.75">
      <c r="A11" s="354"/>
      <c r="B11" s="43" t="s">
        <v>25</v>
      </c>
      <c r="C11" s="43"/>
      <c r="D11" s="43" t="s">
        <v>2</v>
      </c>
      <c r="E11" s="43"/>
      <c r="F11" s="350"/>
      <c r="G11" s="313">
        <f>SUM(G12)</f>
        <v>6090000</v>
      </c>
      <c r="H11" s="321">
        <f>SUM(H12)</f>
        <v>6090000</v>
      </c>
      <c r="I11" s="304"/>
      <c r="J11" s="304"/>
      <c r="K11" s="355"/>
      <c r="L11" s="347"/>
      <c r="M11" s="2"/>
      <c r="N11" s="2"/>
      <c r="O11" s="2"/>
    </row>
    <row r="12" spans="1:15" ht="15.75">
      <c r="A12" s="354"/>
      <c r="B12" s="43"/>
      <c r="C12" s="43" t="s">
        <v>26</v>
      </c>
      <c r="D12" s="43" t="s">
        <v>206</v>
      </c>
      <c r="E12" s="43"/>
      <c r="F12" s="350"/>
      <c r="G12" s="313">
        <f>SUM(G13)</f>
        <v>6090000</v>
      </c>
      <c r="H12" s="321">
        <v>6090000</v>
      </c>
      <c r="I12" s="304"/>
      <c r="J12" s="304"/>
      <c r="K12" s="355"/>
      <c r="L12" s="347"/>
      <c r="M12" s="2"/>
      <c r="N12" s="2"/>
      <c r="O12" s="2"/>
    </row>
    <row r="13" spans="1:15" ht="15.75" customHeight="1">
      <c r="A13" s="354"/>
      <c r="B13" s="43"/>
      <c r="C13" s="43"/>
      <c r="D13" s="306"/>
      <c r="E13" s="43" t="s">
        <v>216</v>
      </c>
      <c r="F13" s="350"/>
      <c r="G13" s="313">
        <v>6090000</v>
      </c>
      <c r="H13" s="321"/>
      <c r="I13" s="304"/>
      <c r="J13" s="304"/>
      <c r="K13" s="355"/>
      <c r="L13" s="347"/>
      <c r="M13" s="2"/>
      <c r="N13" s="2"/>
      <c r="O13" s="2"/>
    </row>
    <row r="14" spans="1:15" ht="15.75">
      <c r="A14" s="348" t="s">
        <v>27</v>
      </c>
      <c r="B14" s="349"/>
      <c r="C14" s="349" t="s">
        <v>28</v>
      </c>
      <c r="D14" s="356"/>
      <c r="E14" s="356"/>
      <c r="F14" s="357"/>
      <c r="G14" s="310">
        <f>SUM(G15:G15)</f>
        <v>1190000</v>
      </c>
      <c r="H14" s="351">
        <f>SUM(H15:H15)</f>
        <v>1190000</v>
      </c>
      <c r="I14" s="306"/>
      <c r="J14" s="304"/>
      <c r="K14" s="355"/>
      <c r="L14" s="347"/>
      <c r="M14" s="2"/>
      <c r="N14" s="2"/>
      <c r="O14" s="2"/>
    </row>
    <row r="15" spans="1:15" ht="15.75">
      <c r="A15" s="354"/>
      <c r="B15" s="43"/>
      <c r="C15" s="43"/>
      <c r="D15" s="43" t="s">
        <v>14</v>
      </c>
      <c r="E15" s="43"/>
      <c r="F15" s="350"/>
      <c r="G15" s="313">
        <v>1190000</v>
      </c>
      <c r="H15" s="321">
        <v>1190000</v>
      </c>
      <c r="I15" s="304"/>
      <c r="J15" s="304"/>
      <c r="K15" s="355"/>
      <c r="L15" s="347"/>
      <c r="M15" s="2"/>
      <c r="N15" s="2"/>
      <c r="O15" s="2"/>
    </row>
    <row r="16" spans="1:15" s="334" customFormat="1" ht="15.75">
      <c r="A16" s="358" t="s">
        <v>29</v>
      </c>
      <c r="B16" s="359"/>
      <c r="C16" s="359" t="s">
        <v>30</v>
      </c>
      <c r="D16" s="359"/>
      <c r="E16" s="359"/>
      <c r="F16" s="360"/>
      <c r="G16" s="361">
        <f>SUM(G17+G19+G24+G27)</f>
        <v>1050000</v>
      </c>
      <c r="H16" s="362">
        <f>SUM(H17+H19+H24+H27)</f>
        <v>1097000</v>
      </c>
      <c r="I16" s="363"/>
      <c r="J16" s="364"/>
      <c r="K16" s="365"/>
      <c r="L16" s="366"/>
      <c r="M16" s="333"/>
      <c r="N16" s="333"/>
      <c r="O16" s="333"/>
    </row>
    <row r="17" spans="1:15" ht="15.75">
      <c r="A17" s="354"/>
      <c r="B17" s="43" t="s">
        <v>31</v>
      </c>
      <c r="C17" s="43"/>
      <c r="D17" s="43" t="s">
        <v>3</v>
      </c>
      <c r="E17" s="367"/>
      <c r="F17" s="368"/>
      <c r="G17" s="317">
        <f>SUM(G18)</f>
        <v>150000</v>
      </c>
      <c r="H17" s="314">
        <f>SUM(H18)</f>
        <v>150000</v>
      </c>
      <c r="I17" s="369"/>
      <c r="J17" s="304"/>
      <c r="K17" s="355"/>
      <c r="L17" s="347"/>
      <c r="M17" s="28"/>
      <c r="N17" s="28"/>
      <c r="O17" s="28"/>
    </row>
    <row r="18" spans="1:15" ht="15.75">
      <c r="A18" s="354"/>
      <c r="B18" s="43"/>
      <c r="C18" s="43" t="s">
        <v>34</v>
      </c>
      <c r="D18" s="43" t="s">
        <v>35</v>
      </c>
      <c r="E18" s="43"/>
      <c r="F18" s="350"/>
      <c r="G18" s="313">
        <v>150000</v>
      </c>
      <c r="H18" s="321">
        <v>150000</v>
      </c>
      <c r="I18" s="304"/>
      <c r="J18" s="304"/>
      <c r="K18" s="304"/>
      <c r="L18" s="347"/>
      <c r="M18" s="2"/>
      <c r="N18" s="2"/>
      <c r="O18" s="2"/>
    </row>
    <row r="19" spans="1:15" ht="15.75">
      <c r="A19" s="354"/>
      <c r="B19" s="43" t="s">
        <v>36</v>
      </c>
      <c r="C19" s="43"/>
      <c r="D19" s="43" t="s">
        <v>37</v>
      </c>
      <c r="E19" s="43"/>
      <c r="F19" s="350"/>
      <c r="G19" s="317">
        <f>SUM(G20+G22)</f>
        <v>350000</v>
      </c>
      <c r="H19" s="314">
        <f>SUM(H20+H22)</f>
        <v>350000</v>
      </c>
      <c r="I19" s="352"/>
      <c r="J19" s="370"/>
      <c r="K19" s="353"/>
      <c r="L19" s="371"/>
      <c r="M19" s="28"/>
      <c r="N19" s="28"/>
      <c r="O19" s="28"/>
    </row>
    <row r="20" spans="1:15" ht="15.75">
      <c r="A20" s="354"/>
      <c r="B20" s="43"/>
      <c r="C20" s="43" t="s">
        <v>38</v>
      </c>
      <c r="D20" s="43" t="s">
        <v>39</v>
      </c>
      <c r="E20" s="43"/>
      <c r="F20" s="350"/>
      <c r="G20" s="317">
        <f>SUM(G21:G21)</f>
        <v>220000</v>
      </c>
      <c r="H20" s="314">
        <v>220000</v>
      </c>
      <c r="I20" s="304"/>
      <c r="J20" s="304"/>
      <c r="K20" s="355"/>
      <c r="L20" s="347"/>
      <c r="M20" s="2"/>
      <c r="N20" s="2"/>
      <c r="O20" s="2"/>
    </row>
    <row r="21" spans="1:15" ht="15.75" customHeight="1">
      <c r="A21" s="354"/>
      <c r="B21" s="43"/>
      <c r="C21" s="43"/>
      <c r="D21" s="43"/>
      <c r="E21" s="43" t="s">
        <v>274</v>
      </c>
      <c r="F21" s="350"/>
      <c r="G21" s="313">
        <v>220000</v>
      </c>
      <c r="H21" s="327">
        <v>220000</v>
      </c>
      <c r="I21" s="304"/>
      <c r="J21" s="304"/>
      <c r="K21" s="355"/>
      <c r="L21" s="347"/>
      <c r="M21" s="2"/>
      <c r="N21" s="2"/>
      <c r="O21" s="2"/>
    </row>
    <row r="22" spans="1:15" ht="15.75">
      <c r="A22" s="354"/>
      <c r="B22" s="43"/>
      <c r="C22" s="43" t="s">
        <v>40</v>
      </c>
      <c r="D22" s="43" t="s">
        <v>41</v>
      </c>
      <c r="E22" s="43"/>
      <c r="F22" s="350"/>
      <c r="G22" s="317">
        <f>SUM(G23)</f>
        <v>130000</v>
      </c>
      <c r="H22" s="314">
        <v>130000</v>
      </c>
      <c r="I22" s="304"/>
      <c r="J22" s="304"/>
      <c r="K22" s="355"/>
      <c r="L22" s="347"/>
      <c r="M22" s="2"/>
      <c r="N22" s="2"/>
      <c r="O22" s="2"/>
    </row>
    <row r="23" spans="1:15" ht="15.75">
      <c r="A23" s="354"/>
      <c r="B23" s="43"/>
      <c r="C23" s="43"/>
      <c r="D23" s="43"/>
      <c r="E23" s="43" t="s">
        <v>4</v>
      </c>
      <c r="F23" s="350"/>
      <c r="G23" s="313">
        <v>130000</v>
      </c>
      <c r="H23" s="321">
        <v>130000</v>
      </c>
      <c r="I23" s="304"/>
      <c r="J23" s="304"/>
      <c r="K23" s="355"/>
      <c r="L23" s="347"/>
      <c r="M23" s="2"/>
      <c r="N23" s="2"/>
      <c r="O23" s="2"/>
    </row>
    <row r="24" spans="1:15" ht="15.75">
      <c r="A24" s="354"/>
      <c r="B24" s="43" t="s">
        <v>42</v>
      </c>
      <c r="C24" s="43"/>
      <c r="D24" s="43" t="s">
        <v>43</v>
      </c>
      <c r="E24" s="43"/>
      <c r="F24" s="350"/>
      <c r="G24" s="317">
        <f>SUM(G25:G25)</f>
        <v>400000</v>
      </c>
      <c r="H24" s="314">
        <f>SUM(H25:H25)</f>
        <v>400000</v>
      </c>
      <c r="I24" s="369"/>
      <c r="J24" s="304"/>
      <c r="K24" s="355"/>
      <c r="L24" s="347"/>
      <c r="M24" s="28"/>
      <c r="N24" s="28"/>
      <c r="O24" s="28"/>
    </row>
    <row r="25" spans="1:15" ht="15.75">
      <c r="A25" s="354"/>
      <c r="B25" s="43"/>
      <c r="C25" s="43" t="s">
        <v>48</v>
      </c>
      <c r="D25" s="43" t="s">
        <v>49</v>
      </c>
      <c r="E25" s="43"/>
      <c r="F25" s="350"/>
      <c r="G25" s="317">
        <f>SUM(G26:G26)</f>
        <v>400000</v>
      </c>
      <c r="H25" s="314">
        <v>400000</v>
      </c>
      <c r="I25" s="304"/>
      <c r="J25" s="304"/>
      <c r="K25" s="355"/>
      <c r="L25" s="347"/>
      <c r="M25" s="2"/>
      <c r="N25" s="2"/>
      <c r="O25" s="2"/>
    </row>
    <row r="26" spans="1:15" ht="15.75">
      <c r="A26" s="354"/>
      <c r="B26" s="43"/>
      <c r="C26" s="43"/>
      <c r="D26" s="43"/>
      <c r="E26" s="43" t="s">
        <v>50</v>
      </c>
      <c r="F26" s="350"/>
      <c r="G26" s="313">
        <v>400000</v>
      </c>
      <c r="H26" s="321">
        <v>400000</v>
      </c>
      <c r="I26" s="304"/>
      <c r="J26" s="304"/>
      <c r="K26" s="355"/>
      <c r="L26" s="347"/>
      <c r="M26" s="2"/>
      <c r="N26" s="2"/>
      <c r="O26" s="2"/>
    </row>
    <row r="27" spans="1:15" ht="15.75">
      <c r="A27" s="354"/>
      <c r="B27" s="43" t="s">
        <v>51</v>
      </c>
      <c r="C27" s="43"/>
      <c r="D27" s="43" t="s">
        <v>52</v>
      </c>
      <c r="E27" s="43"/>
      <c r="F27" s="350"/>
      <c r="G27" s="317">
        <f>SUM(G28:G30)</f>
        <v>150000</v>
      </c>
      <c r="H27" s="314">
        <f>SUM(H28:H30)</f>
        <v>197000</v>
      </c>
      <c r="I27" s="304"/>
      <c r="J27" s="304"/>
      <c r="K27" s="355"/>
      <c r="L27" s="347"/>
      <c r="M27" s="28"/>
      <c r="N27" s="28"/>
      <c r="O27" s="28"/>
    </row>
    <row r="28" spans="1:15" ht="15.75">
      <c r="A28" s="354"/>
      <c r="B28" s="43"/>
      <c r="C28" s="43" t="s">
        <v>53</v>
      </c>
      <c r="D28" s="43" t="s">
        <v>54</v>
      </c>
      <c r="E28" s="43"/>
      <c r="F28" s="350"/>
      <c r="G28" s="313">
        <v>135000</v>
      </c>
      <c r="H28" s="372">
        <v>135000</v>
      </c>
      <c r="I28" s="304"/>
      <c r="J28" s="304"/>
      <c r="K28" s="355"/>
      <c r="L28" s="347"/>
      <c r="M28" s="2"/>
      <c r="N28" s="2"/>
      <c r="O28" s="2"/>
    </row>
    <row r="29" spans="1:15" ht="15.75">
      <c r="A29" s="354"/>
      <c r="B29" s="43"/>
      <c r="C29" s="43" t="s">
        <v>236</v>
      </c>
      <c r="D29" s="43" t="s">
        <v>237</v>
      </c>
      <c r="E29" s="43"/>
      <c r="F29" s="350"/>
      <c r="G29" s="313">
        <v>10000</v>
      </c>
      <c r="H29" s="321">
        <v>12000</v>
      </c>
      <c r="I29" s="304"/>
      <c r="J29" s="369"/>
      <c r="K29" s="304"/>
      <c r="L29" s="347"/>
      <c r="M29" s="2"/>
      <c r="N29" s="2"/>
      <c r="O29" s="2"/>
    </row>
    <row r="30" spans="1:15" ht="15.75">
      <c r="A30" s="354"/>
      <c r="B30" s="43"/>
      <c r="C30" s="43" t="s">
        <v>238</v>
      </c>
      <c r="D30" s="43" t="s">
        <v>239</v>
      </c>
      <c r="E30" s="43"/>
      <c r="F30" s="350"/>
      <c r="G30" s="313">
        <v>5000</v>
      </c>
      <c r="H30" s="321">
        <v>50000</v>
      </c>
      <c r="I30" s="352"/>
      <c r="J30" s="352"/>
      <c r="K30" s="353"/>
      <c r="L30" s="347"/>
      <c r="M30" s="2"/>
      <c r="N30" s="2"/>
      <c r="O30" s="2"/>
    </row>
    <row r="31" spans="1:15" ht="15.75">
      <c r="A31" s="348" t="s">
        <v>62</v>
      </c>
      <c r="B31" s="349"/>
      <c r="C31" s="349" t="s">
        <v>63</v>
      </c>
      <c r="D31" s="349"/>
      <c r="E31" s="349"/>
      <c r="F31" s="373"/>
      <c r="G31" s="310">
        <f>SUM(G32+G41+G39)</f>
        <v>4012097</v>
      </c>
      <c r="H31" s="351">
        <f>SUM(H32+H41+H39)</f>
        <v>23821531</v>
      </c>
      <c r="I31" s="304"/>
      <c r="J31" s="304"/>
      <c r="K31" s="355"/>
      <c r="L31" s="374"/>
      <c r="M31" s="9"/>
      <c r="N31" s="9"/>
      <c r="O31" s="9"/>
    </row>
    <row r="32" spans="1:15" ht="15.75">
      <c r="A32" s="354"/>
      <c r="B32" s="43"/>
      <c r="C32" s="43" t="s">
        <v>64</v>
      </c>
      <c r="D32" s="43" t="s">
        <v>65</v>
      </c>
      <c r="E32" s="43"/>
      <c r="F32" s="350"/>
      <c r="G32" s="317">
        <f>SUM(G33+G34+G35)+G37+G38</f>
        <v>3962097</v>
      </c>
      <c r="H32" s="314">
        <v>3962097</v>
      </c>
      <c r="I32" s="304"/>
      <c r="J32" s="304"/>
      <c r="K32" s="355"/>
      <c r="L32" s="347"/>
      <c r="M32" s="2"/>
      <c r="N32" s="2"/>
      <c r="O32" s="2"/>
    </row>
    <row r="33" spans="1:15" ht="15" customHeight="1">
      <c r="A33" s="354"/>
      <c r="B33" s="43"/>
      <c r="C33" s="43"/>
      <c r="D33" s="43"/>
      <c r="E33" s="489" t="s">
        <v>13</v>
      </c>
      <c r="F33" s="490"/>
      <c r="G33" s="313">
        <v>3244415</v>
      </c>
      <c r="H33" s="321">
        <v>3244415</v>
      </c>
      <c r="I33" s="304"/>
      <c r="J33" s="352"/>
      <c r="K33" s="304"/>
      <c r="L33" s="347"/>
      <c r="M33" s="2"/>
      <c r="N33" s="2"/>
      <c r="O33" s="2"/>
    </row>
    <row r="34" spans="1:15" ht="15" customHeight="1">
      <c r="A34" s="354"/>
      <c r="B34" s="43"/>
      <c r="C34" s="43"/>
      <c r="D34" s="43"/>
      <c r="E34" s="489" t="s">
        <v>187</v>
      </c>
      <c r="F34" s="490"/>
      <c r="G34" s="313">
        <v>83154</v>
      </c>
      <c r="H34" s="321">
        <v>83154</v>
      </c>
      <c r="I34" s="352"/>
      <c r="J34" s="304"/>
      <c r="K34" s="353"/>
      <c r="L34" s="347"/>
      <c r="M34" s="2"/>
      <c r="N34" s="2"/>
      <c r="O34" s="2"/>
    </row>
    <row r="35" spans="1:15" ht="15" customHeight="1">
      <c r="A35" s="354"/>
      <c r="B35" s="43"/>
      <c r="C35" s="43"/>
      <c r="D35" s="43"/>
      <c r="E35" s="401" t="s">
        <v>7</v>
      </c>
      <c r="F35" s="375"/>
      <c r="G35" s="317">
        <v>15000</v>
      </c>
      <c r="H35" s="314">
        <v>15000</v>
      </c>
      <c r="I35" s="304"/>
      <c r="J35" s="304"/>
      <c r="K35" s="355"/>
      <c r="L35" s="347"/>
      <c r="M35" s="2"/>
      <c r="N35" s="2"/>
      <c r="O35" s="2"/>
    </row>
    <row r="36" spans="1:15" ht="15.75">
      <c r="A36" s="354"/>
      <c r="B36" s="43"/>
      <c r="C36" s="43"/>
      <c r="D36" s="43"/>
      <c r="E36" s="43" t="s">
        <v>132</v>
      </c>
      <c r="F36" s="375"/>
      <c r="G36" s="313"/>
      <c r="H36" s="327"/>
      <c r="I36" s="304"/>
      <c r="J36" s="304"/>
      <c r="K36" s="355"/>
      <c r="L36" s="347"/>
      <c r="M36" s="2"/>
      <c r="N36" s="2"/>
      <c r="O36" s="2"/>
    </row>
    <row r="37" spans="1:15" ht="15.75">
      <c r="A37" s="354"/>
      <c r="B37" s="43"/>
      <c r="C37" s="43"/>
      <c r="D37" s="43"/>
      <c r="E37" s="43" t="s">
        <v>275</v>
      </c>
      <c r="F37" s="375"/>
      <c r="G37" s="313">
        <v>365000</v>
      </c>
      <c r="H37" s="321">
        <v>365000</v>
      </c>
      <c r="I37" s="304"/>
      <c r="J37" s="304"/>
      <c r="K37" s="355"/>
      <c r="L37" s="347"/>
      <c r="M37" s="2"/>
      <c r="N37" s="2"/>
      <c r="O37" s="2"/>
    </row>
    <row r="38" spans="1:15" ht="26.25" customHeight="1">
      <c r="A38" s="354"/>
      <c r="B38" s="43"/>
      <c r="C38" s="43"/>
      <c r="D38" s="43"/>
      <c r="E38" s="489" t="s">
        <v>276</v>
      </c>
      <c r="F38" s="490"/>
      <c r="G38" s="313">
        <v>254528</v>
      </c>
      <c r="H38" s="321">
        <v>254528</v>
      </c>
      <c r="I38" s="304"/>
      <c r="J38" s="304"/>
      <c r="K38" s="355"/>
      <c r="L38" s="347"/>
      <c r="M38" s="2"/>
      <c r="N38" s="2"/>
      <c r="O38" s="2"/>
    </row>
    <row r="39" spans="1:15" ht="15.75">
      <c r="A39" s="354"/>
      <c r="B39" s="43"/>
      <c r="C39" s="43" t="s">
        <v>67</v>
      </c>
      <c r="D39" s="43" t="s">
        <v>66</v>
      </c>
      <c r="E39" s="43"/>
      <c r="F39" s="375"/>
      <c r="G39" s="313">
        <f>SUM(G40:G40)</f>
        <v>50000</v>
      </c>
      <c r="H39" s="321">
        <v>100000</v>
      </c>
      <c r="I39" s="304"/>
      <c r="J39" s="304"/>
      <c r="K39" s="355"/>
      <c r="L39" s="347"/>
      <c r="M39" s="2"/>
      <c r="N39" s="2"/>
      <c r="O39" s="2"/>
    </row>
    <row r="40" spans="1:15" ht="15.75">
      <c r="A40" s="354"/>
      <c r="B40" s="43"/>
      <c r="C40" s="43"/>
      <c r="D40" s="43"/>
      <c r="E40" s="43" t="s">
        <v>271</v>
      </c>
      <c r="F40" s="375"/>
      <c r="G40" s="313">
        <v>50000</v>
      </c>
      <c r="H40" s="327"/>
      <c r="I40" s="304"/>
      <c r="J40" s="304"/>
      <c r="K40" s="355"/>
      <c r="L40" s="347"/>
      <c r="M40" s="2"/>
      <c r="N40" s="2"/>
      <c r="O40" s="2"/>
    </row>
    <row r="41" spans="1:15" ht="15.75">
      <c r="A41" s="354"/>
      <c r="B41" s="43"/>
      <c r="C41" s="43" t="s">
        <v>219</v>
      </c>
      <c r="D41" s="43" t="s">
        <v>68</v>
      </c>
      <c r="E41" s="43"/>
      <c r="F41" s="350"/>
      <c r="G41" s="313">
        <v>0</v>
      </c>
      <c r="H41" s="321">
        <v>19759434</v>
      </c>
      <c r="I41" s="304"/>
      <c r="J41" s="304"/>
      <c r="K41" s="355"/>
      <c r="L41" s="347"/>
      <c r="M41" s="2"/>
      <c r="N41" s="2"/>
      <c r="O41" s="2"/>
    </row>
    <row r="42" spans="1:15" ht="15.75">
      <c r="A42" s="354"/>
      <c r="B42" s="43"/>
      <c r="C42" s="43"/>
      <c r="D42" s="43"/>
      <c r="E42" s="43"/>
      <c r="F42" s="350"/>
      <c r="G42" s="313"/>
      <c r="H42" s="327"/>
      <c r="I42" s="304"/>
      <c r="J42" s="304"/>
      <c r="K42" s="304"/>
      <c r="L42" s="347"/>
      <c r="M42" s="2"/>
      <c r="N42" s="2"/>
      <c r="O42" s="2"/>
    </row>
    <row r="43" spans="1:15" ht="15.75">
      <c r="A43" s="343" t="s">
        <v>215</v>
      </c>
      <c r="B43" s="376"/>
      <c r="C43" s="376"/>
      <c r="D43" s="376"/>
      <c r="E43" s="376"/>
      <c r="F43" s="377"/>
      <c r="G43" s="316">
        <f>SUM(G44)</f>
        <v>406500</v>
      </c>
      <c r="H43" s="328">
        <f>SUM(H44)</f>
        <v>406500</v>
      </c>
      <c r="I43" s="352"/>
      <c r="J43" s="352"/>
      <c r="K43" s="353"/>
      <c r="L43" s="347"/>
      <c r="M43" s="2"/>
      <c r="N43" s="2"/>
      <c r="O43" s="2"/>
    </row>
    <row r="44" spans="1:15" ht="15.75">
      <c r="A44" s="348" t="s">
        <v>29</v>
      </c>
      <c r="B44" s="349"/>
      <c r="C44" s="349" t="s">
        <v>30</v>
      </c>
      <c r="D44" s="349"/>
      <c r="E44" s="349"/>
      <c r="F44" s="350"/>
      <c r="G44" s="310">
        <f>SUM(G45+G47)</f>
        <v>406500</v>
      </c>
      <c r="H44" s="351">
        <f>SUM(H45+H47)</f>
        <v>406500</v>
      </c>
      <c r="I44" s="304"/>
      <c r="J44" s="304"/>
      <c r="K44" s="355"/>
      <c r="L44" s="347"/>
      <c r="M44" s="2"/>
      <c r="N44" s="2"/>
      <c r="O44" s="2"/>
    </row>
    <row r="45" spans="1:15" ht="15.75">
      <c r="A45" s="354"/>
      <c r="B45" s="43" t="s">
        <v>42</v>
      </c>
      <c r="C45" s="43"/>
      <c r="D45" s="43" t="s">
        <v>43</v>
      </c>
      <c r="E45" s="43"/>
      <c r="F45" s="350"/>
      <c r="G45" s="313">
        <f>SUM(G46:G46)</f>
        <v>320000</v>
      </c>
      <c r="H45" s="313">
        <v>320000</v>
      </c>
      <c r="I45" s="304"/>
      <c r="J45" s="304"/>
      <c r="K45" s="355"/>
      <c r="L45" s="347"/>
      <c r="M45" s="2"/>
      <c r="N45" s="2"/>
      <c r="O45" s="2"/>
    </row>
    <row r="46" spans="1:15" ht="15.75">
      <c r="A46" s="354"/>
      <c r="B46" s="43"/>
      <c r="C46" s="43" t="s">
        <v>217</v>
      </c>
      <c r="D46" s="43" t="s">
        <v>218</v>
      </c>
      <c r="E46" s="43"/>
      <c r="F46" s="350"/>
      <c r="G46" s="313">
        <v>320000</v>
      </c>
      <c r="H46" s="321">
        <v>320000</v>
      </c>
      <c r="I46" s="304"/>
      <c r="J46" s="304"/>
      <c r="K46" s="304"/>
      <c r="L46" s="347"/>
      <c r="M46" s="2"/>
      <c r="N46" s="2"/>
      <c r="O46" s="2"/>
    </row>
    <row r="47" spans="1:15" ht="15.75">
      <c r="A47" s="354"/>
      <c r="B47" s="43" t="s">
        <v>51</v>
      </c>
      <c r="C47" s="43"/>
      <c r="D47" s="43" t="s">
        <v>52</v>
      </c>
      <c r="E47" s="43"/>
      <c r="F47" s="350"/>
      <c r="G47" s="313">
        <f>SUM(G48)</f>
        <v>86500</v>
      </c>
      <c r="H47" s="321">
        <v>86500</v>
      </c>
      <c r="I47" s="352"/>
      <c r="J47" s="352"/>
      <c r="K47" s="353"/>
      <c r="L47" s="347"/>
      <c r="M47" s="2"/>
      <c r="N47" s="2"/>
      <c r="O47" s="2"/>
    </row>
    <row r="48" spans="1:15" ht="15.75">
      <c r="A48" s="354"/>
      <c r="B48" s="43"/>
      <c r="C48" s="43" t="s">
        <v>53</v>
      </c>
      <c r="D48" s="43" t="s">
        <v>54</v>
      </c>
      <c r="E48" s="43"/>
      <c r="F48" s="350"/>
      <c r="G48" s="313">
        <v>86500</v>
      </c>
      <c r="H48" s="321">
        <v>86500</v>
      </c>
      <c r="I48" s="304"/>
      <c r="J48" s="304"/>
      <c r="K48" s="355"/>
      <c r="L48" s="347"/>
      <c r="M48" s="2"/>
      <c r="N48" s="2"/>
      <c r="O48" s="2"/>
    </row>
    <row r="49" spans="1:15" ht="15.75">
      <c r="A49" s="354"/>
      <c r="B49" s="43"/>
      <c r="C49" s="43"/>
      <c r="D49" s="43"/>
      <c r="E49" s="43"/>
      <c r="F49" s="350"/>
      <c r="G49" s="313"/>
      <c r="H49" s="327"/>
      <c r="I49" s="304"/>
      <c r="J49" s="304"/>
      <c r="K49" s="304"/>
      <c r="L49" s="347"/>
      <c r="M49" s="2"/>
      <c r="N49" s="2"/>
      <c r="O49" s="2"/>
    </row>
    <row r="50" spans="1:15" ht="15.75">
      <c r="A50" s="343" t="s">
        <v>189</v>
      </c>
      <c r="B50" s="376"/>
      <c r="C50" s="376"/>
      <c r="D50" s="376"/>
      <c r="E50" s="376"/>
      <c r="F50" s="377"/>
      <c r="G50" s="316">
        <f>SUM(G53)+G51</f>
        <v>700000</v>
      </c>
      <c r="H50" s="316">
        <f>SUM(H51,H53)</f>
        <v>870300</v>
      </c>
      <c r="I50" s="304"/>
      <c r="J50" s="304"/>
      <c r="K50" s="353"/>
      <c r="L50" s="347"/>
      <c r="M50" s="2"/>
      <c r="N50" s="2"/>
      <c r="O50" s="2"/>
    </row>
    <row r="51" spans="1:8" ht="12.75">
      <c r="A51" s="378" t="s">
        <v>62</v>
      </c>
      <c r="C51" s="485" t="s">
        <v>295</v>
      </c>
      <c r="D51" s="485"/>
      <c r="E51" s="485"/>
      <c r="G51" s="379">
        <v>0</v>
      </c>
      <c r="H51" s="380">
        <v>170300</v>
      </c>
    </row>
    <row r="52" spans="3:8" ht="12.75">
      <c r="C52" s="338" t="s">
        <v>296</v>
      </c>
      <c r="E52" s="338" t="s">
        <v>295</v>
      </c>
      <c r="F52" s="338"/>
      <c r="G52" s="382">
        <v>0</v>
      </c>
      <c r="H52" s="383">
        <v>170300</v>
      </c>
    </row>
    <row r="53" spans="1:15" ht="15.75">
      <c r="A53" s="348" t="s">
        <v>159</v>
      </c>
      <c r="B53" s="349"/>
      <c r="C53" s="349" t="s">
        <v>158</v>
      </c>
      <c r="D53" s="349"/>
      <c r="E53" s="349"/>
      <c r="F53" s="350"/>
      <c r="G53" s="310">
        <f>SUM(G54)</f>
        <v>700000</v>
      </c>
      <c r="H53" s="351">
        <f>SUM(H54)</f>
        <v>700000</v>
      </c>
      <c r="I53" s="304"/>
      <c r="J53" s="304"/>
      <c r="K53" s="304"/>
      <c r="L53" s="347"/>
      <c r="M53" s="2"/>
      <c r="N53" s="2"/>
      <c r="O53" s="2"/>
    </row>
    <row r="54" spans="1:15" ht="15.75">
      <c r="A54" s="354"/>
      <c r="B54" s="43"/>
      <c r="C54" s="43" t="s">
        <v>190</v>
      </c>
      <c r="D54" s="43" t="s">
        <v>191</v>
      </c>
      <c r="E54" s="43"/>
      <c r="F54" s="350"/>
      <c r="G54" s="313">
        <v>700000</v>
      </c>
      <c r="H54" s="321">
        <v>700000</v>
      </c>
      <c r="I54" s="304"/>
      <c r="J54" s="304"/>
      <c r="K54" s="304"/>
      <c r="L54" s="347"/>
      <c r="M54" s="2"/>
      <c r="N54" s="2"/>
      <c r="O54" s="2"/>
    </row>
    <row r="55" spans="1:15" ht="15.75">
      <c r="A55" s="354"/>
      <c r="B55" s="43"/>
      <c r="C55" s="43"/>
      <c r="D55" s="43"/>
      <c r="E55" s="43"/>
      <c r="F55" s="350"/>
      <c r="G55" s="313"/>
      <c r="H55" s="327"/>
      <c r="I55" s="304"/>
      <c r="J55" s="304"/>
      <c r="K55" s="304"/>
      <c r="L55" s="347"/>
      <c r="M55" s="2"/>
      <c r="N55" s="2"/>
      <c r="O55" s="2"/>
    </row>
    <row r="56" spans="1:15" ht="15.75">
      <c r="A56" s="307" t="s">
        <v>123</v>
      </c>
      <c r="B56" s="318"/>
      <c r="C56" s="318"/>
      <c r="D56" s="318"/>
      <c r="E56" s="318"/>
      <c r="F56" s="319"/>
      <c r="G56" s="316">
        <f>SUM(G57+G68+G71+G83)</f>
        <v>9100000</v>
      </c>
      <c r="H56" s="328">
        <f>SUM(H57+H68+H71+H83)</f>
        <v>9065000</v>
      </c>
      <c r="I56" s="304"/>
      <c r="J56" s="304"/>
      <c r="K56" s="304"/>
      <c r="L56" s="347"/>
      <c r="M56" s="2"/>
      <c r="N56" s="2"/>
      <c r="O56" s="2"/>
    </row>
    <row r="57" spans="1:15" ht="15.75">
      <c r="A57" s="309" t="s">
        <v>20</v>
      </c>
      <c r="B57" s="384"/>
      <c r="C57" s="384" t="s">
        <v>8</v>
      </c>
      <c r="D57" s="384"/>
      <c r="E57" s="384"/>
      <c r="F57" s="385">
        <v>2</v>
      </c>
      <c r="G57" s="310">
        <f>SUM(G58+G65)</f>
        <v>5431000</v>
      </c>
      <c r="H57" s="351">
        <f>SUM(H58+H65)</f>
        <v>5431000</v>
      </c>
      <c r="I57" s="304"/>
      <c r="J57" s="304"/>
      <c r="K57" s="304"/>
      <c r="L57" s="347"/>
      <c r="M57" s="2"/>
      <c r="N57" s="2"/>
      <c r="O57" s="2"/>
    </row>
    <row r="58" spans="1:15" ht="15.75">
      <c r="A58" s="311"/>
      <c r="B58" s="320" t="s">
        <v>21</v>
      </c>
      <c r="C58" s="320"/>
      <c r="D58" s="320" t="s">
        <v>22</v>
      </c>
      <c r="E58" s="320"/>
      <c r="F58" s="385"/>
      <c r="G58" s="317">
        <f>SUM(G59+G61+I669+G63+G64)</f>
        <v>5036000</v>
      </c>
      <c r="H58" s="314">
        <f>SUM(H59+H61+J669+H63+H64)</f>
        <v>5036000</v>
      </c>
      <c r="I58" s="304"/>
      <c r="J58" s="304"/>
      <c r="K58" s="304"/>
      <c r="L58" s="347"/>
      <c r="M58" s="2"/>
      <c r="N58" s="2"/>
      <c r="O58" s="2"/>
    </row>
    <row r="59" spans="1:15" ht="15.75">
      <c r="A59" s="311"/>
      <c r="B59" s="320"/>
      <c r="C59" s="320" t="s">
        <v>23</v>
      </c>
      <c r="D59" s="320" t="s">
        <v>24</v>
      </c>
      <c r="E59" s="320"/>
      <c r="F59" s="385"/>
      <c r="G59" s="317">
        <f>SUM(G60)</f>
        <v>4651000</v>
      </c>
      <c r="H59" s="314">
        <v>4651000</v>
      </c>
      <c r="I59" s="304"/>
      <c r="J59" s="304"/>
      <c r="K59" s="304"/>
      <c r="L59" s="347"/>
      <c r="M59" s="2"/>
      <c r="N59" s="2"/>
      <c r="O59" s="2"/>
    </row>
    <row r="60" spans="1:15" ht="15.75">
      <c r="A60" s="311"/>
      <c r="B60" s="320"/>
      <c r="C60" s="320"/>
      <c r="D60" s="320" t="s">
        <v>122</v>
      </c>
      <c r="E60" s="320"/>
      <c r="F60" s="385"/>
      <c r="G60" s="313">
        <v>4651000</v>
      </c>
      <c r="H60" s="321">
        <v>4651000</v>
      </c>
      <c r="I60" s="304"/>
      <c r="J60" s="304"/>
      <c r="K60" s="304"/>
      <c r="L60" s="347"/>
      <c r="M60" s="2"/>
      <c r="N60" s="2"/>
      <c r="O60" s="2"/>
    </row>
    <row r="61" spans="1:15" ht="15.75">
      <c r="A61" s="311"/>
      <c r="B61" s="320"/>
      <c r="C61" s="320" t="s">
        <v>140</v>
      </c>
      <c r="D61" s="320" t="s">
        <v>141</v>
      </c>
      <c r="E61" s="320"/>
      <c r="F61" s="385"/>
      <c r="G61" s="317">
        <f>SUM(G62)</f>
        <v>200000</v>
      </c>
      <c r="H61" s="314">
        <v>200000</v>
      </c>
      <c r="I61" s="304"/>
      <c r="J61" s="304"/>
      <c r="K61" s="304"/>
      <c r="L61" s="347"/>
      <c r="M61" s="2"/>
      <c r="N61" s="2"/>
      <c r="O61" s="2"/>
    </row>
    <row r="62" spans="1:15" ht="15.75">
      <c r="A62" s="311"/>
      <c r="B62" s="320"/>
      <c r="C62" s="320"/>
      <c r="D62" s="320" t="s">
        <v>226</v>
      </c>
      <c r="E62" s="320"/>
      <c r="F62" s="385"/>
      <c r="G62" s="313">
        <v>200000</v>
      </c>
      <c r="H62" s="321">
        <v>200000</v>
      </c>
      <c r="I62" s="304"/>
      <c r="J62" s="304"/>
      <c r="K62" s="304"/>
      <c r="L62" s="347"/>
      <c r="M62" s="2"/>
      <c r="N62" s="2"/>
      <c r="O62" s="2"/>
    </row>
    <row r="63" spans="1:15" ht="15.75">
      <c r="A63" s="311"/>
      <c r="B63" s="320"/>
      <c r="C63" s="320" t="s">
        <v>210</v>
      </c>
      <c r="D63" s="320" t="s">
        <v>211</v>
      </c>
      <c r="E63" s="320"/>
      <c r="F63" s="385"/>
      <c r="G63" s="313">
        <v>145000</v>
      </c>
      <c r="H63" s="321">
        <v>145000</v>
      </c>
      <c r="I63" s="304"/>
      <c r="J63" s="304"/>
      <c r="K63" s="304"/>
      <c r="L63" s="347"/>
      <c r="M63" s="2"/>
      <c r="N63" s="2"/>
      <c r="O63" s="2"/>
    </row>
    <row r="64" spans="1:15" ht="15.75">
      <c r="A64" s="311"/>
      <c r="B64" s="320"/>
      <c r="C64" s="320" t="s">
        <v>243</v>
      </c>
      <c r="D64" s="320" t="s">
        <v>244</v>
      </c>
      <c r="E64" s="320"/>
      <c r="F64" s="385"/>
      <c r="G64" s="313">
        <v>40000</v>
      </c>
      <c r="H64" s="321">
        <v>40000</v>
      </c>
      <c r="I64" s="304"/>
      <c r="J64" s="304"/>
      <c r="K64" s="304"/>
      <c r="L64" s="347"/>
      <c r="M64" s="2"/>
      <c r="N64" s="2"/>
      <c r="O64" s="2"/>
    </row>
    <row r="65" spans="1:15" ht="15.75">
      <c r="A65" s="311"/>
      <c r="B65" s="320" t="s">
        <v>25</v>
      </c>
      <c r="C65" s="320"/>
      <c r="D65" s="320" t="s">
        <v>2</v>
      </c>
      <c r="E65" s="320"/>
      <c r="F65" s="385"/>
      <c r="G65" s="317">
        <f>SUM(G66)</f>
        <v>395000</v>
      </c>
      <c r="H65" s="314">
        <f>SUM(H66)</f>
        <v>395000</v>
      </c>
      <c r="I65" s="304"/>
      <c r="J65" s="304"/>
      <c r="K65" s="304"/>
      <c r="L65" s="347"/>
      <c r="M65" s="2"/>
      <c r="N65" s="2"/>
      <c r="O65" s="2"/>
    </row>
    <row r="66" spans="1:15" ht="28.5" customHeight="1">
      <c r="A66" s="311"/>
      <c r="B66" s="320"/>
      <c r="C66" s="320" t="s">
        <v>224</v>
      </c>
      <c r="D66" s="491" t="s">
        <v>225</v>
      </c>
      <c r="E66" s="491"/>
      <c r="F66" s="492"/>
      <c r="G66" s="402">
        <f>SUM(G67)</f>
        <v>395000</v>
      </c>
      <c r="H66" s="403">
        <v>395000</v>
      </c>
      <c r="I66" s="304"/>
      <c r="J66" s="304"/>
      <c r="K66" s="304"/>
      <c r="L66" s="347"/>
      <c r="M66" s="2"/>
      <c r="N66" s="2"/>
      <c r="O66" s="2"/>
    </row>
    <row r="67" spans="1:15" ht="15.75">
      <c r="A67" s="311"/>
      <c r="B67" s="320"/>
      <c r="C67" s="320"/>
      <c r="D67" s="320"/>
      <c r="E67" s="320" t="s">
        <v>185</v>
      </c>
      <c r="F67" s="385"/>
      <c r="G67" s="313">
        <v>395000</v>
      </c>
      <c r="H67" s="321">
        <v>395000</v>
      </c>
      <c r="I67" s="304"/>
      <c r="J67" s="304"/>
      <c r="K67" s="304"/>
      <c r="L67" s="347"/>
      <c r="M67" s="2"/>
      <c r="N67" s="2"/>
      <c r="O67" s="2"/>
    </row>
    <row r="68" spans="1:15" ht="15.75">
      <c r="A68" s="309" t="s">
        <v>27</v>
      </c>
      <c r="B68" s="384"/>
      <c r="C68" s="384" t="s">
        <v>28</v>
      </c>
      <c r="D68" s="386"/>
      <c r="E68" s="386"/>
      <c r="F68" s="387"/>
      <c r="G68" s="310">
        <f>SUM(G69:G70)</f>
        <v>1074000</v>
      </c>
      <c r="H68" s="351">
        <f>SUM(H69:H70)</f>
        <v>1074000</v>
      </c>
      <c r="I68" s="304"/>
      <c r="J68" s="304"/>
      <c r="K68" s="304"/>
      <c r="L68" s="347"/>
      <c r="M68" s="2"/>
      <c r="N68" s="2"/>
      <c r="O68" s="2"/>
    </row>
    <row r="69" spans="1:15" ht="15.75">
      <c r="A69" s="311"/>
      <c r="B69" s="320"/>
      <c r="C69" s="320" t="s">
        <v>221</v>
      </c>
      <c r="D69" s="320" t="s">
        <v>14</v>
      </c>
      <c r="E69" s="320"/>
      <c r="F69" s="385"/>
      <c r="G69" s="313">
        <v>1044000</v>
      </c>
      <c r="H69" s="321">
        <v>1044000</v>
      </c>
      <c r="I69" s="304"/>
      <c r="J69" s="304"/>
      <c r="K69" s="304"/>
      <c r="L69" s="347"/>
      <c r="M69" s="2"/>
      <c r="N69" s="2"/>
      <c r="O69" s="2"/>
    </row>
    <row r="70" spans="1:15" ht="15.75">
      <c r="A70" s="311"/>
      <c r="B70" s="320"/>
      <c r="C70" s="320" t="s">
        <v>222</v>
      </c>
      <c r="D70" s="320" t="s">
        <v>223</v>
      </c>
      <c r="E70" s="320"/>
      <c r="F70" s="385"/>
      <c r="G70" s="313">
        <v>30000</v>
      </c>
      <c r="H70" s="321">
        <v>30000</v>
      </c>
      <c r="I70" s="304"/>
      <c r="J70" s="304"/>
      <c r="K70" s="304"/>
      <c r="L70" s="347"/>
      <c r="M70" s="2"/>
      <c r="N70" s="2"/>
      <c r="O70" s="2"/>
    </row>
    <row r="71" spans="1:15" ht="15.75">
      <c r="A71" s="309" t="s">
        <v>29</v>
      </c>
      <c r="B71" s="384"/>
      <c r="C71" s="384" t="s">
        <v>30</v>
      </c>
      <c r="D71" s="384"/>
      <c r="E71" s="384"/>
      <c r="F71" s="385"/>
      <c r="G71" s="310">
        <f>SUM(G72+G75+G81)</f>
        <v>2095000</v>
      </c>
      <c r="H71" s="351">
        <f>SUM(H72+H75+H81)</f>
        <v>2060000</v>
      </c>
      <c r="I71" s="304"/>
      <c r="J71" s="304"/>
      <c r="K71" s="304"/>
      <c r="L71" s="347"/>
      <c r="M71" s="2"/>
      <c r="N71" s="2"/>
      <c r="O71" s="2"/>
    </row>
    <row r="72" spans="1:15" ht="15.75">
      <c r="A72" s="311"/>
      <c r="B72" s="320" t="s">
        <v>31</v>
      </c>
      <c r="C72" s="320"/>
      <c r="D72" s="320" t="s">
        <v>3</v>
      </c>
      <c r="E72" s="306"/>
      <c r="F72" s="312"/>
      <c r="G72" s="317">
        <f>SUM(G73)</f>
        <v>650000</v>
      </c>
      <c r="H72" s="314">
        <f>SUM(H73)</f>
        <v>615000</v>
      </c>
      <c r="I72" s="304"/>
      <c r="J72" s="304"/>
      <c r="K72" s="304"/>
      <c r="L72" s="371"/>
      <c r="M72" s="28"/>
      <c r="N72" s="28"/>
      <c r="O72" s="28"/>
    </row>
    <row r="73" spans="1:15" ht="15.75">
      <c r="A73" s="311"/>
      <c r="B73" s="320"/>
      <c r="C73" s="320" t="s">
        <v>34</v>
      </c>
      <c r="D73" s="320" t="s">
        <v>35</v>
      </c>
      <c r="E73" s="320"/>
      <c r="F73" s="385"/>
      <c r="G73" s="317">
        <f>SUM(G74:G74)</f>
        <v>650000</v>
      </c>
      <c r="H73" s="314">
        <v>615000</v>
      </c>
      <c r="I73" s="304"/>
      <c r="J73" s="304"/>
      <c r="K73" s="304"/>
      <c r="L73" s="347"/>
      <c r="M73" s="2"/>
      <c r="N73" s="2"/>
      <c r="O73" s="2"/>
    </row>
    <row r="74" spans="1:15" ht="15.75">
      <c r="A74" s="309"/>
      <c r="B74" s="384"/>
      <c r="C74" s="384"/>
      <c r="D74" s="384"/>
      <c r="E74" s="320" t="s">
        <v>12</v>
      </c>
      <c r="F74" s="385"/>
      <c r="G74" s="313">
        <v>650000</v>
      </c>
      <c r="H74" s="321">
        <v>615000</v>
      </c>
      <c r="I74" s="369"/>
      <c r="J74" s="304"/>
      <c r="K74" s="369"/>
      <c r="L74" s="347"/>
      <c r="M74" s="2"/>
      <c r="N74" s="2"/>
      <c r="O74" s="2"/>
    </row>
    <row r="75" spans="1:15" ht="15.75">
      <c r="A75" s="311"/>
      <c r="B75" s="320" t="s">
        <v>42</v>
      </c>
      <c r="C75" s="320"/>
      <c r="D75" s="320" t="s">
        <v>43</v>
      </c>
      <c r="E75" s="320"/>
      <c r="F75" s="385"/>
      <c r="G75" s="317">
        <f>SUM(G76+G77+G78)</f>
        <v>1050000</v>
      </c>
      <c r="H75" s="314">
        <f>SUM(H76+H77+H78)</f>
        <v>1050000</v>
      </c>
      <c r="I75" s="304"/>
      <c r="J75" s="304"/>
      <c r="K75" s="304"/>
      <c r="L75" s="371"/>
      <c r="M75" s="28"/>
      <c r="N75" s="28"/>
      <c r="O75" s="28"/>
    </row>
    <row r="76" spans="1:15" ht="15.75">
      <c r="A76" s="311"/>
      <c r="B76" s="320"/>
      <c r="C76" s="320" t="s">
        <v>44</v>
      </c>
      <c r="D76" s="320" t="s">
        <v>45</v>
      </c>
      <c r="E76" s="320"/>
      <c r="F76" s="385"/>
      <c r="G76" s="313">
        <v>150000</v>
      </c>
      <c r="H76" s="321">
        <v>150000</v>
      </c>
      <c r="I76" s="304"/>
      <c r="J76" s="304"/>
      <c r="K76" s="304"/>
      <c r="L76" s="347"/>
      <c r="M76" s="2"/>
      <c r="N76" s="2"/>
      <c r="O76" s="2"/>
    </row>
    <row r="77" spans="1:15" ht="15.75">
      <c r="A77" s="311"/>
      <c r="B77" s="320"/>
      <c r="C77" s="320" t="s">
        <v>47</v>
      </c>
      <c r="D77" s="320" t="s">
        <v>6</v>
      </c>
      <c r="E77" s="320"/>
      <c r="F77" s="385"/>
      <c r="G77" s="313">
        <v>250000</v>
      </c>
      <c r="H77" s="321">
        <v>250000</v>
      </c>
      <c r="I77" s="304"/>
      <c r="J77" s="304"/>
      <c r="K77" s="304"/>
      <c r="L77" s="347"/>
      <c r="M77" s="2"/>
      <c r="N77" s="2"/>
      <c r="O77" s="2"/>
    </row>
    <row r="78" spans="1:15" ht="15.75">
      <c r="A78" s="311"/>
      <c r="B78" s="320"/>
      <c r="C78" s="320" t="s">
        <v>48</v>
      </c>
      <c r="D78" s="320" t="s">
        <v>49</v>
      </c>
      <c r="E78" s="320"/>
      <c r="F78" s="385"/>
      <c r="G78" s="317">
        <f>SUM(G79:G80)</f>
        <v>650000</v>
      </c>
      <c r="H78" s="314">
        <v>650000</v>
      </c>
      <c r="I78" s="304"/>
      <c r="J78" s="304"/>
      <c r="K78" s="304"/>
      <c r="L78" s="347"/>
      <c r="M78" s="2"/>
      <c r="N78" s="2"/>
      <c r="O78" s="2"/>
    </row>
    <row r="79" spans="1:15" ht="15.75">
      <c r="A79" s="311"/>
      <c r="B79" s="320"/>
      <c r="C79" s="320"/>
      <c r="D79" s="320"/>
      <c r="E79" s="320" t="s">
        <v>50</v>
      </c>
      <c r="F79" s="385"/>
      <c r="G79" s="313">
        <v>400000</v>
      </c>
      <c r="H79" s="321">
        <v>400000</v>
      </c>
      <c r="I79" s="304"/>
      <c r="J79" s="304"/>
      <c r="K79" s="304"/>
      <c r="L79" s="347"/>
      <c r="M79" s="2"/>
      <c r="N79" s="2"/>
      <c r="O79" s="2"/>
    </row>
    <row r="80" spans="1:15" ht="15.75">
      <c r="A80" s="311"/>
      <c r="B80" s="320"/>
      <c r="C80" s="320"/>
      <c r="D80" s="320"/>
      <c r="E80" s="320" t="s">
        <v>207</v>
      </c>
      <c r="F80" s="385"/>
      <c r="G80" s="313">
        <v>250000</v>
      </c>
      <c r="H80" s="321">
        <v>250000</v>
      </c>
      <c r="I80" s="304"/>
      <c r="J80" s="304"/>
      <c r="K80" s="304"/>
      <c r="L80" s="347"/>
      <c r="M80" s="2"/>
      <c r="N80" s="2"/>
      <c r="O80" s="2"/>
    </row>
    <row r="81" spans="1:15" ht="15.75">
      <c r="A81" s="311"/>
      <c r="B81" s="320" t="s">
        <v>51</v>
      </c>
      <c r="C81" s="320"/>
      <c r="D81" s="320" t="s">
        <v>52</v>
      </c>
      <c r="E81" s="320"/>
      <c r="F81" s="385"/>
      <c r="G81" s="317">
        <f>SUM(G82)</f>
        <v>395000</v>
      </c>
      <c r="H81" s="314">
        <v>395000</v>
      </c>
      <c r="I81" s="304"/>
      <c r="J81" s="304"/>
      <c r="K81" s="304"/>
      <c r="L81" s="371"/>
      <c r="M81" s="28"/>
      <c r="N81" s="28"/>
      <c r="O81" s="28"/>
    </row>
    <row r="82" spans="1:15" ht="15.75">
      <c r="A82" s="311"/>
      <c r="B82" s="320"/>
      <c r="C82" s="320" t="s">
        <v>53</v>
      </c>
      <c r="D82" s="320" t="s">
        <v>54</v>
      </c>
      <c r="E82" s="320"/>
      <c r="F82" s="385"/>
      <c r="G82" s="313">
        <v>395000</v>
      </c>
      <c r="H82" s="321">
        <v>395000</v>
      </c>
      <c r="I82" s="304"/>
      <c r="J82" s="304"/>
      <c r="K82" s="304"/>
      <c r="L82" s="347"/>
      <c r="M82" s="2"/>
      <c r="N82" s="2"/>
      <c r="O82" s="2"/>
    </row>
    <row r="83" spans="1:15" ht="15.75">
      <c r="A83" s="348" t="s">
        <v>71</v>
      </c>
      <c r="B83" s="349"/>
      <c r="C83" s="349" t="s">
        <v>72</v>
      </c>
      <c r="D83" s="349"/>
      <c r="E83" s="349"/>
      <c r="F83" s="385"/>
      <c r="G83" s="310">
        <f>SUM(G84,G86)</f>
        <v>500000</v>
      </c>
      <c r="H83" s="351">
        <f>SUM(H84,H86)</f>
        <v>500000</v>
      </c>
      <c r="I83" s="304"/>
      <c r="J83" s="304"/>
      <c r="K83" s="304"/>
      <c r="L83" s="347"/>
      <c r="M83" s="2"/>
      <c r="N83" s="2"/>
      <c r="O83" s="2"/>
    </row>
    <row r="84" spans="1:15" ht="15.75">
      <c r="A84" s="354"/>
      <c r="B84" s="43" t="s">
        <v>203</v>
      </c>
      <c r="C84" s="43"/>
      <c r="D84" s="43" t="s">
        <v>204</v>
      </c>
      <c r="E84" s="43"/>
      <c r="F84" s="385"/>
      <c r="G84" s="313">
        <f>SUM(G85)</f>
        <v>393700</v>
      </c>
      <c r="H84" s="321">
        <v>393700</v>
      </c>
      <c r="I84" s="304"/>
      <c r="J84" s="304"/>
      <c r="K84" s="304"/>
      <c r="L84" s="347"/>
      <c r="M84" s="2"/>
      <c r="N84" s="2"/>
      <c r="O84" s="2"/>
    </row>
    <row r="85" spans="1:15" ht="15.75">
      <c r="A85" s="354"/>
      <c r="B85" s="43"/>
      <c r="C85" s="43"/>
      <c r="D85" s="43"/>
      <c r="E85" s="43" t="s">
        <v>277</v>
      </c>
      <c r="F85" s="385"/>
      <c r="G85" s="313">
        <v>393700</v>
      </c>
      <c r="H85" s="321">
        <v>393700</v>
      </c>
      <c r="I85" s="304"/>
      <c r="J85" s="304"/>
      <c r="K85" s="304"/>
      <c r="L85" s="347"/>
      <c r="M85" s="2"/>
      <c r="N85" s="2"/>
      <c r="O85" s="2"/>
    </row>
    <row r="86" spans="1:15" ht="15.75">
      <c r="A86" s="348"/>
      <c r="B86" s="43" t="s">
        <v>205</v>
      </c>
      <c r="C86" s="43"/>
      <c r="D86" s="43" t="s">
        <v>248</v>
      </c>
      <c r="E86" s="43"/>
      <c r="F86" s="385"/>
      <c r="G86" s="313">
        <v>106300</v>
      </c>
      <c r="H86" s="321">
        <v>106300</v>
      </c>
      <c r="I86" s="304"/>
      <c r="J86" s="304"/>
      <c r="K86" s="304"/>
      <c r="L86" s="347"/>
      <c r="M86" s="2"/>
      <c r="N86" s="2"/>
      <c r="O86" s="2"/>
    </row>
    <row r="87" spans="1:15" ht="15.75">
      <c r="A87" s="311"/>
      <c r="B87" s="320"/>
      <c r="C87" s="320"/>
      <c r="D87" s="320"/>
      <c r="E87" s="320"/>
      <c r="F87" s="385"/>
      <c r="G87" s="313"/>
      <c r="H87" s="327"/>
      <c r="I87" s="304"/>
      <c r="J87" s="369"/>
      <c r="K87" s="304"/>
      <c r="L87" s="347"/>
      <c r="M87" s="2"/>
      <c r="N87" s="2"/>
      <c r="O87" s="2"/>
    </row>
    <row r="88" spans="1:15" ht="15.75">
      <c r="A88" s="307" t="s">
        <v>176</v>
      </c>
      <c r="B88" s="322"/>
      <c r="C88" s="322"/>
      <c r="D88" s="322"/>
      <c r="E88" s="322"/>
      <c r="F88" s="388"/>
      <c r="G88" s="316">
        <f>SUM(G89)</f>
        <v>487673</v>
      </c>
      <c r="H88" s="328">
        <f>SUM(H89)</f>
        <v>1009673</v>
      </c>
      <c r="I88" s="369"/>
      <c r="J88" s="304"/>
      <c r="K88" s="369"/>
      <c r="L88" s="374"/>
      <c r="M88" s="9"/>
      <c r="N88" s="9"/>
      <c r="O88" s="9"/>
    </row>
    <row r="89" spans="1:15" ht="15.75">
      <c r="A89" s="309" t="s">
        <v>29</v>
      </c>
      <c r="B89" s="384"/>
      <c r="C89" s="384" t="s">
        <v>30</v>
      </c>
      <c r="D89" s="384"/>
      <c r="E89" s="384"/>
      <c r="F89" s="326"/>
      <c r="G89" s="310">
        <f>SUM(G93+G90)</f>
        <v>487673</v>
      </c>
      <c r="H89" s="351">
        <f>SUM(H93+H90)</f>
        <v>1009673</v>
      </c>
      <c r="I89" s="304"/>
      <c r="J89" s="304"/>
      <c r="K89" s="304"/>
      <c r="L89" s="347"/>
      <c r="M89" s="2"/>
      <c r="N89" s="2"/>
      <c r="O89" s="2"/>
    </row>
    <row r="90" spans="1:15" ht="15.75">
      <c r="A90" s="309"/>
      <c r="B90" s="320" t="s">
        <v>42</v>
      </c>
      <c r="C90" s="320"/>
      <c r="D90" s="320" t="s">
        <v>43</v>
      </c>
      <c r="E90" s="320"/>
      <c r="F90" s="326"/>
      <c r="G90" s="317">
        <f>SUM(G91)</f>
        <v>384160</v>
      </c>
      <c r="H90" s="314">
        <f>SUM(H91)</f>
        <v>844160</v>
      </c>
      <c r="I90" s="304"/>
      <c r="J90" s="352"/>
      <c r="K90" s="304"/>
      <c r="L90" s="347"/>
      <c r="M90" s="2"/>
      <c r="N90" s="2"/>
      <c r="O90" s="2"/>
    </row>
    <row r="91" spans="1:15" ht="15.75">
      <c r="A91" s="309"/>
      <c r="B91" s="320"/>
      <c r="C91" s="320" t="s">
        <v>48</v>
      </c>
      <c r="D91" s="320" t="s">
        <v>49</v>
      </c>
      <c r="E91" s="320"/>
      <c r="F91" s="326"/>
      <c r="G91" s="317">
        <f>SUM(G92)</f>
        <v>384160</v>
      </c>
      <c r="H91" s="314">
        <f>SUM(H92)</f>
        <v>844160</v>
      </c>
      <c r="I91" s="352"/>
      <c r="J91" s="304"/>
      <c r="K91" s="352"/>
      <c r="L91" s="347"/>
      <c r="M91" s="2"/>
      <c r="N91" s="2"/>
      <c r="O91" s="2"/>
    </row>
    <row r="92" spans="1:15" ht="15.75">
      <c r="A92" s="309"/>
      <c r="B92" s="320"/>
      <c r="C92" s="320"/>
      <c r="D92" s="320"/>
      <c r="E92" s="320" t="s">
        <v>50</v>
      </c>
      <c r="F92" s="326"/>
      <c r="G92" s="313">
        <v>384160</v>
      </c>
      <c r="H92" s="321">
        <v>844160</v>
      </c>
      <c r="I92" s="304"/>
      <c r="J92" s="304"/>
      <c r="K92" s="304"/>
      <c r="L92" s="347"/>
      <c r="M92" s="2"/>
      <c r="N92" s="2"/>
      <c r="O92" s="2"/>
    </row>
    <row r="93" spans="1:15" ht="15.75">
      <c r="A93" s="311"/>
      <c r="B93" s="320" t="s">
        <v>51</v>
      </c>
      <c r="C93" s="320"/>
      <c r="D93" s="320" t="s">
        <v>52</v>
      </c>
      <c r="E93" s="320"/>
      <c r="F93" s="326"/>
      <c r="G93" s="317">
        <f>SUM(G94)</f>
        <v>103513</v>
      </c>
      <c r="H93" s="314">
        <f>SUM(H94)</f>
        <v>165513</v>
      </c>
      <c r="I93" s="304"/>
      <c r="J93" s="304"/>
      <c r="K93" s="304"/>
      <c r="L93" s="371"/>
      <c r="M93" s="28"/>
      <c r="N93" s="28"/>
      <c r="O93" s="28"/>
    </row>
    <row r="94" spans="1:15" ht="15.75">
      <c r="A94" s="311"/>
      <c r="B94" s="320"/>
      <c r="C94" s="320" t="s">
        <v>53</v>
      </c>
      <c r="D94" s="320" t="s">
        <v>54</v>
      </c>
      <c r="E94" s="320"/>
      <c r="F94" s="326"/>
      <c r="G94" s="313">
        <v>103513</v>
      </c>
      <c r="H94" s="321">
        <v>165513</v>
      </c>
      <c r="I94" s="304"/>
      <c r="J94" s="304"/>
      <c r="K94" s="304"/>
      <c r="L94" s="347"/>
      <c r="M94" s="2"/>
      <c r="N94" s="2"/>
      <c r="O94" s="2"/>
    </row>
    <row r="95" spans="1:15" ht="15.75">
      <c r="A95" s="315"/>
      <c r="B95" s="325"/>
      <c r="C95" s="325"/>
      <c r="D95" s="325"/>
      <c r="E95" s="325"/>
      <c r="F95" s="326"/>
      <c r="G95" s="313"/>
      <c r="H95" s="327"/>
      <c r="I95" s="304"/>
      <c r="J95" s="369"/>
      <c r="K95" s="304"/>
      <c r="L95" s="347"/>
      <c r="M95" s="2"/>
      <c r="N95" s="2"/>
      <c r="O95" s="2"/>
    </row>
    <row r="96" spans="1:15" ht="15.75">
      <c r="A96" s="307" t="s">
        <v>125</v>
      </c>
      <c r="B96" s="322"/>
      <c r="C96" s="322"/>
      <c r="D96" s="322"/>
      <c r="E96" s="322"/>
      <c r="F96" s="323"/>
      <c r="G96" s="316">
        <f>SUM(G97)</f>
        <v>64000</v>
      </c>
      <c r="H96" s="328">
        <f>SUM(H97)</f>
        <v>254000</v>
      </c>
      <c r="I96" s="369"/>
      <c r="J96" s="304"/>
      <c r="K96" s="369"/>
      <c r="L96" s="374"/>
      <c r="M96" s="9"/>
      <c r="N96" s="9"/>
      <c r="O96" s="9"/>
    </row>
    <row r="97" spans="1:15" ht="15.75">
      <c r="A97" s="309" t="s">
        <v>29</v>
      </c>
      <c r="B97" s="384"/>
      <c r="C97" s="384" t="s">
        <v>30</v>
      </c>
      <c r="D97" s="384"/>
      <c r="E97" s="384"/>
      <c r="F97" s="385"/>
      <c r="G97" s="310">
        <f>SUM(G98+G101+G106)</f>
        <v>64000</v>
      </c>
      <c r="H97" s="351">
        <f>SUM(H98+H101+H106)</f>
        <v>254000</v>
      </c>
      <c r="I97" s="304"/>
      <c r="J97" s="304"/>
      <c r="K97" s="304"/>
      <c r="L97" s="347"/>
      <c r="M97" s="2"/>
      <c r="N97" s="2"/>
      <c r="O97" s="2"/>
    </row>
    <row r="98" spans="1:15" ht="15.75">
      <c r="A98" s="311"/>
      <c r="B98" s="320" t="s">
        <v>31</v>
      </c>
      <c r="C98" s="320"/>
      <c r="D98" s="320" t="s">
        <v>3</v>
      </c>
      <c r="E98" s="306"/>
      <c r="F98" s="312"/>
      <c r="G98" s="317">
        <f>SUM(G99)</f>
        <v>30000</v>
      </c>
      <c r="H98" s="389">
        <f>SUM(H99)</f>
        <v>30000</v>
      </c>
      <c r="I98" s="304"/>
      <c r="J98" s="352"/>
      <c r="K98" s="304"/>
      <c r="L98" s="371"/>
      <c r="M98" s="28"/>
      <c r="N98" s="28"/>
      <c r="O98" s="28"/>
    </row>
    <row r="99" spans="1:15" ht="15.75">
      <c r="A99" s="311"/>
      <c r="B99" s="320"/>
      <c r="C99" s="320" t="s">
        <v>34</v>
      </c>
      <c r="D99" s="320" t="s">
        <v>35</v>
      </c>
      <c r="E99" s="320"/>
      <c r="F99" s="385"/>
      <c r="G99" s="313">
        <f>SUM(G100:G100)</f>
        <v>30000</v>
      </c>
      <c r="H99" s="389">
        <v>30000</v>
      </c>
      <c r="I99" s="352"/>
      <c r="J99" s="304"/>
      <c r="K99" s="352"/>
      <c r="L99" s="347"/>
      <c r="M99" s="2"/>
      <c r="N99" s="2"/>
      <c r="O99" s="2"/>
    </row>
    <row r="100" spans="1:15" ht="15.75">
      <c r="A100" s="309"/>
      <c r="B100" s="384"/>
      <c r="C100" s="384"/>
      <c r="D100" s="384"/>
      <c r="E100" s="320" t="s">
        <v>12</v>
      </c>
      <c r="F100" s="385"/>
      <c r="G100" s="313">
        <v>30000</v>
      </c>
      <c r="H100" s="389">
        <v>30000</v>
      </c>
      <c r="I100" s="304"/>
      <c r="J100" s="369"/>
      <c r="K100" s="304"/>
      <c r="L100" s="347"/>
      <c r="M100" s="2"/>
      <c r="N100" s="2"/>
      <c r="O100" s="2"/>
    </row>
    <row r="101" spans="1:15" ht="15.75">
      <c r="A101" s="311"/>
      <c r="B101" s="320" t="s">
        <v>42</v>
      </c>
      <c r="C101" s="320"/>
      <c r="D101" s="320" t="s">
        <v>43</v>
      </c>
      <c r="E101" s="320"/>
      <c r="F101" s="385"/>
      <c r="G101" s="317">
        <f>SUM(G102)+G105</f>
        <v>20000</v>
      </c>
      <c r="H101" s="317">
        <f>SUM(H102)+H105</f>
        <v>210000</v>
      </c>
      <c r="I101" s="369"/>
      <c r="J101" s="304"/>
      <c r="K101" s="369"/>
      <c r="L101" s="371"/>
      <c r="M101" s="28"/>
      <c r="N101" s="28"/>
      <c r="O101" s="28"/>
    </row>
    <row r="102" spans="1:15" ht="15.75">
      <c r="A102" s="311"/>
      <c r="B102" s="320"/>
      <c r="C102" s="320" t="s">
        <v>44</v>
      </c>
      <c r="D102" s="320" t="s">
        <v>45</v>
      </c>
      <c r="E102" s="320"/>
      <c r="F102" s="385"/>
      <c r="G102" s="313">
        <f>SUM(G103:G104)</f>
        <v>20000</v>
      </c>
      <c r="H102" s="389">
        <v>20000</v>
      </c>
      <c r="I102" s="304"/>
      <c r="J102" s="304"/>
      <c r="K102" s="304"/>
      <c r="L102" s="347"/>
      <c r="M102" s="2"/>
      <c r="N102" s="2"/>
      <c r="O102" s="2"/>
    </row>
    <row r="103" spans="1:15" ht="15.75">
      <c r="A103" s="311"/>
      <c r="B103" s="320"/>
      <c r="C103" s="320"/>
      <c r="D103" s="320"/>
      <c r="E103" s="320" t="s">
        <v>46</v>
      </c>
      <c r="F103" s="385"/>
      <c r="G103" s="313">
        <v>5000</v>
      </c>
      <c r="H103" s="389">
        <v>5000</v>
      </c>
      <c r="I103" s="304"/>
      <c r="J103" s="369"/>
      <c r="K103" s="304"/>
      <c r="L103" s="347"/>
      <c r="M103" s="2"/>
      <c r="N103" s="2"/>
      <c r="O103" s="2"/>
    </row>
    <row r="104" spans="1:15" ht="15.75">
      <c r="A104" s="311"/>
      <c r="B104" s="320"/>
      <c r="C104" s="320"/>
      <c r="D104" s="320"/>
      <c r="E104" s="320" t="s">
        <v>5</v>
      </c>
      <c r="F104" s="385"/>
      <c r="G104" s="313">
        <v>15000</v>
      </c>
      <c r="H104" s="389">
        <v>15000</v>
      </c>
      <c r="I104" s="369"/>
      <c r="J104" s="304"/>
      <c r="K104" s="369"/>
      <c r="L104" s="347"/>
      <c r="M104" s="2"/>
      <c r="N104" s="2"/>
      <c r="O104" s="2"/>
    </row>
    <row r="105" spans="1:15" ht="15.75">
      <c r="A105" s="311"/>
      <c r="B105" s="320"/>
      <c r="C105" s="320" t="s">
        <v>48</v>
      </c>
      <c r="D105" s="320" t="s">
        <v>49</v>
      </c>
      <c r="E105" s="320"/>
      <c r="F105" s="385"/>
      <c r="G105" s="313">
        <v>0</v>
      </c>
      <c r="H105" s="389">
        <v>190000</v>
      </c>
      <c r="I105" s="369"/>
      <c r="J105" s="304"/>
      <c r="K105" s="369"/>
      <c r="L105" s="347"/>
      <c r="M105" s="2"/>
      <c r="N105" s="2"/>
      <c r="O105" s="2"/>
    </row>
    <row r="106" spans="1:15" ht="15.75">
      <c r="A106" s="311"/>
      <c r="B106" s="320" t="s">
        <v>51</v>
      </c>
      <c r="C106" s="320"/>
      <c r="D106" s="320" t="s">
        <v>52</v>
      </c>
      <c r="E106" s="320"/>
      <c r="F106" s="385"/>
      <c r="G106" s="317">
        <f>SUM(G107)</f>
        <v>14000</v>
      </c>
      <c r="H106" s="389">
        <v>14000</v>
      </c>
      <c r="I106" s="304"/>
      <c r="J106" s="304"/>
      <c r="K106" s="304"/>
      <c r="L106" s="371"/>
      <c r="M106" s="28"/>
      <c r="N106" s="28"/>
      <c r="O106" s="28"/>
    </row>
    <row r="107" spans="1:15" ht="15.75">
      <c r="A107" s="311"/>
      <c r="B107" s="320"/>
      <c r="C107" s="320" t="s">
        <v>53</v>
      </c>
      <c r="D107" s="320" t="s">
        <v>54</v>
      </c>
      <c r="E107" s="320"/>
      <c r="F107" s="385"/>
      <c r="G107" s="313">
        <v>14000</v>
      </c>
      <c r="H107" s="389">
        <v>14000</v>
      </c>
      <c r="I107" s="304"/>
      <c r="J107" s="304"/>
      <c r="K107" s="304"/>
      <c r="L107" s="347"/>
      <c r="M107" s="2"/>
      <c r="N107" s="2"/>
      <c r="O107" s="2"/>
    </row>
    <row r="108" spans="1:15" ht="15.75">
      <c r="A108" s="311"/>
      <c r="B108" s="320"/>
      <c r="C108" s="320"/>
      <c r="D108" s="320"/>
      <c r="E108" s="320"/>
      <c r="F108" s="385"/>
      <c r="G108" s="313"/>
      <c r="H108" s="327"/>
      <c r="I108" s="304"/>
      <c r="J108" s="369"/>
      <c r="K108" s="304"/>
      <c r="L108" s="347"/>
      <c r="M108" s="2"/>
      <c r="N108" s="2"/>
      <c r="O108" s="2"/>
    </row>
    <row r="109" spans="1:15" ht="15.75">
      <c r="A109" s="307" t="s">
        <v>126</v>
      </c>
      <c r="B109" s="322"/>
      <c r="C109" s="322"/>
      <c r="D109" s="322"/>
      <c r="E109" s="322"/>
      <c r="F109" s="323"/>
      <c r="G109" s="316">
        <f>SUM(G110)</f>
        <v>5500000</v>
      </c>
      <c r="H109" s="328">
        <f>SUM(H110)</f>
        <v>5500000</v>
      </c>
      <c r="I109" s="369"/>
      <c r="J109" s="304"/>
      <c r="K109" s="369"/>
      <c r="L109" s="374"/>
      <c r="M109" s="9"/>
      <c r="N109" s="9"/>
      <c r="O109" s="9"/>
    </row>
    <row r="110" spans="1:15" ht="15.75">
      <c r="A110" s="309" t="s">
        <v>29</v>
      </c>
      <c r="B110" s="384"/>
      <c r="C110" s="384" t="s">
        <v>30</v>
      </c>
      <c r="D110" s="384"/>
      <c r="E110" s="384"/>
      <c r="F110" s="385"/>
      <c r="G110" s="310">
        <f>SUM(G111+G114)</f>
        <v>5500000</v>
      </c>
      <c r="H110" s="351">
        <f>SUM(H111+H114)</f>
        <v>5500000</v>
      </c>
      <c r="I110" s="304"/>
      <c r="J110" s="304"/>
      <c r="K110" s="304"/>
      <c r="L110" s="347"/>
      <c r="M110" s="2"/>
      <c r="N110" s="2"/>
      <c r="O110" s="2"/>
    </row>
    <row r="111" spans="1:15" ht="15.75">
      <c r="A111" s="311"/>
      <c r="B111" s="320" t="s">
        <v>42</v>
      </c>
      <c r="C111" s="320"/>
      <c r="D111" s="320" t="s">
        <v>43</v>
      </c>
      <c r="E111" s="320"/>
      <c r="F111" s="385"/>
      <c r="G111" s="317">
        <f>SUM(G112)</f>
        <v>4331000</v>
      </c>
      <c r="H111" s="314">
        <v>4331000</v>
      </c>
      <c r="I111" s="304"/>
      <c r="J111" s="352"/>
      <c r="K111" s="304"/>
      <c r="L111" s="371"/>
      <c r="M111" s="28"/>
      <c r="N111" s="28"/>
      <c r="O111" s="28"/>
    </row>
    <row r="112" spans="1:15" ht="15.75">
      <c r="A112" s="311"/>
      <c r="B112" s="320"/>
      <c r="C112" s="320" t="s">
        <v>44</v>
      </c>
      <c r="D112" s="320" t="s">
        <v>45</v>
      </c>
      <c r="E112" s="320"/>
      <c r="F112" s="385"/>
      <c r="G112" s="313">
        <f>SUM(G113:G113)</f>
        <v>4331000</v>
      </c>
      <c r="H112" s="321">
        <v>4331000</v>
      </c>
      <c r="I112" s="352"/>
      <c r="J112" s="304"/>
      <c r="K112" s="352"/>
      <c r="L112" s="347"/>
      <c r="M112" s="2"/>
      <c r="N112" s="2"/>
      <c r="O112" s="2"/>
    </row>
    <row r="113" spans="1:15" ht="15.75">
      <c r="A113" s="311"/>
      <c r="B113" s="320"/>
      <c r="C113" s="320"/>
      <c r="D113" s="320"/>
      <c r="E113" s="320" t="s">
        <v>46</v>
      </c>
      <c r="F113" s="385"/>
      <c r="G113" s="313">
        <v>4331000</v>
      </c>
      <c r="H113" s="321">
        <v>4331000</v>
      </c>
      <c r="I113" s="304"/>
      <c r="J113" s="369"/>
      <c r="K113" s="304"/>
      <c r="L113" s="347"/>
      <c r="M113" s="2"/>
      <c r="N113" s="2"/>
      <c r="O113" s="2"/>
    </row>
    <row r="114" spans="1:15" ht="15.75">
      <c r="A114" s="311"/>
      <c r="B114" s="320" t="s">
        <v>51</v>
      </c>
      <c r="C114" s="320"/>
      <c r="D114" s="320" t="s">
        <v>52</v>
      </c>
      <c r="E114" s="320"/>
      <c r="F114" s="385"/>
      <c r="G114" s="317">
        <f>SUM(G115)</f>
        <v>1169000</v>
      </c>
      <c r="H114" s="314">
        <v>1169000</v>
      </c>
      <c r="I114" s="369"/>
      <c r="J114" s="304"/>
      <c r="K114" s="369"/>
      <c r="L114" s="371"/>
      <c r="M114" s="28"/>
      <c r="N114" s="28"/>
      <c r="O114" s="28"/>
    </row>
    <row r="115" spans="1:15" ht="15.75">
      <c r="A115" s="311"/>
      <c r="B115" s="320"/>
      <c r="C115" s="320" t="s">
        <v>53</v>
      </c>
      <c r="D115" s="320" t="s">
        <v>54</v>
      </c>
      <c r="E115" s="320"/>
      <c r="F115" s="385"/>
      <c r="G115" s="313">
        <v>1169000</v>
      </c>
      <c r="H115" s="321">
        <v>1169000</v>
      </c>
      <c r="I115" s="304"/>
      <c r="J115" s="304"/>
      <c r="K115" s="304"/>
      <c r="L115" s="347"/>
      <c r="M115" s="2"/>
      <c r="N115" s="2"/>
      <c r="O115" s="2"/>
    </row>
    <row r="116" spans="1:15" ht="15.75">
      <c r="A116" s="315"/>
      <c r="B116" s="325"/>
      <c r="C116" s="325"/>
      <c r="D116" s="325"/>
      <c r="E116" s="325"/>
      <c r="F116" s="326"/>
      <c r="G116" s="313"/>
      <c r="H116" s="327"/>
      <c r="I116" s="304"/>
      <c r="J116" s="304"/>
      <c r="K116" s="304"/>
      <c r="L116" s="347"/>
      <c r="M116" s="2"/>
      <c r="N116" s="2"/>
      <c r="O116" s="2"/>
    </row>
    <row r="117" spans="1:15" ht="15.75">
      <c r="A117" s="307" t="s">
        <v>245</v>
      </c>
      <c r="B117" s="390"/>
      <c r="C117" s="390"/>
      <c r="D117" s="390"/>
      <c r="E117" s="390"/>
      <c r="F117" s="391"/>
      <c r="G117" s="316">
        <f>SUM(G118)</f>
        <v>438150</v>
      </c>
      <c r="H117" s="328">
        <f>SUM(H118)</f>
        <v>803910</v>
      </c>
      <c r="I117" s="304"/>
      <c r="J117" s="304"/>
      <c r="K117" s="304"/>
      <c r="L117" s="347"/>
      <c r="M117" s="2"/>
      <c r="N117" s="2"/>
      <c r="O117" s="2"/>
    </row>
    <row r="118" spans="1:15" ht="15.75">
      <c r="A118" s="309" t="s">
        <v>29</v>
      </c>
      <c r="B118" s="384"/>
      <c r="C118" s="384" t="s">
        <v>30</v>
      </c>
      <c r="D118" s="384"/>
      <c r="E118" s="384"/>
      <c r="F118" s="326"/>
      <c r="G118" s="310">
        <f>SUM(G119+G122)</f>
        <v>438150</v>
      </c>
      <c r="H118" s="351">
        <f>SUM(H119+H122)</f>
        <v>803910</v>
      </c>
      <c r="I118" s="304"/>
      <c r="J118" s="304"/>
      <c r="K118" s="304"/>
      <c r="L118" s="347"/>
      <c r="M118" s="2"/>
      <c r="N118" s="2"/>
      <c r="O118" s="2"/>
    </row>
    <row r="119" spans="1:15" ht="15.75">
      <c r="A119" s="311"/>
      <c r="B119" s="320" t="s">
        <v>31</v>
      </c>
      <c r="C119" s="320"/>
      <c r="D119" s="320" t="s">
        <v>3</v>
      </c>
      <c r="E119" s="306"/>
      <c r="F119" s="326"/>
      <c r="G119" s="313">
        <f>SUM(G120)</f>
        <v>345000</v>
      </c>
      <c r="H119" s="321">
        <f>SUM(H120)</f>
        <v>633000</v>
      </c>
      <c r="I119" s="304"/>
      <c r="J119" s="304"/>
      <c r="K119" s="304"/>
      <c r="L119" s="347"/>
      <c r="M119" s="2"/>
      <c r="N119" s="2"/>
      <c r="O119" s="2"/>
    </row>
    <row r="120" spans="1:15" ht="15.75">
      <c r="A120" s="311"/>
      <c r="B120" s="320"/>
      <c r="C120" s="320" t="s">
        <v>34</v>
      </c>
      <c r="D120" s="320" t="s">
        <v>35</v>
      </c>
      <c r="E120" s="320"/>
      <c r="F120" s="326"/>
      <c r="G120" s="313">
        <f>SUM(G121)</f>
        <v>345000</v>
      </c>
      <c r="H120" s="313">
        <f>SUM(H121)</f>
        <v>633000</v>
      </c>
      <c r="I120" s="304"/>
      <c r="J120" s="304"/>
      <c r="K120" s="304"/>
      <c r="L120" s="347"/>
      <c r="M120" s="2"/>
      <c r="N120" s="2"/>
      <c r="O120" s="2"/>
    </row>
    <row r="121" spans="1:15" ht="15.75">
      <c r="A121" s="309"/>
      <c r="B121" s="384"/>
      <c r="C121" s="384"/>
      <c r="D121" s="384"/>
      <c r="E121" s="320" t="s">
        <v>246</v>
      </c>
      <c r="F121" s="326"/>
      <c r="G121" s="313">
        <v>345000</v>
      </c>
      <c r="H121" s="321">
        <v>633000</v>
      </c>
      <c r="I121" s="304"/>
      <c r="J121" s="304"/>
      <c r="K121" s="304"/>
      <c r="L121" s="347"/>
      <c r="M121" s="2"/>
      <c r="N121" s="2"/>
      <c r="O121" s="2"/>
    </row>
    <row r="122" spans="1:15" ht="15.75">
      <c r="A122" s="309"/>
      <c r="B122" s="320" t="s">
        <v>51</v>
      </c>
      <c r="C122" s="320"/>
      <c r="D122" s="320" t="s">
        <v>52</v>
      </c>
      <c r="E122" s="320"/>
      <c r="F122" s="326"/>
      <c r="G122" s="313">
        <f>SUM(G123)</f>
        <v>93150</v>
      </c>
      <c r="H122" s="313">
        <f>SUM(H123)</f>
        <v>170910</v>
      </c>
      <c r="I122" s="304"/>
      <c r="J122" s="304"/>
      <c r="K122" s="304"/>
      <c r="L122" s="347"/>
      <c r="M122" s="2"/>
      <c r="N122" s="2"/>
      <c r="O122" s="2"/>
    </row>
    <row r="123" spans="1:15" ht="15.75">
      <c r="A123" s="309"/>
      <c r="B123" s="320"/>
      <c r="C123" s="320" t="s">
        <v>53</v>
      </c>
      <c r="D123" s="320" t="s">
        <v>54</v>
      </c>
      <c r="E123" s="320"/>
      <c r="F123" s="326"/>
      <c r="G123" s="313">
        <v>93150</v>
      </c>
      <c r="H123" s="321">
        <v>170910</v>
      </c>
      <c r="I123" s="304"/>
      <c r="J123" s="304"/>
      <c r="K123" s="304"/>
      <c r="L123" s="347"/>
      <c r="M123" s="2"/>
      <c r="N123" s="2"/>
      <c r="O123" s="2"/>
    </row>
    <row r="124" spans="1:15" ht="15.75">
      <c r="A124" s="315"/>
      <c r="B124" s="325"/>
      <c r="C124" s="325"/>
      <c r="D124" s="325"/>
      <c r="E124" s="325"/>
      <c r="F124" s="326"/>
      <c r="G124" s="313"/>
      <c r="H124" s="327"/>
      <c r="I124" s="304"/>
      <c r="J124" s="304"/>
      <c r="K124" s="304"/>
      <c r="L124" s="347"/>
      <c r="M124" s="2"/>
      <c r="N124" s="2"/>
      <c r="O124" s="2"/>
    </row>
    <row r="125" spans="1:15" ht="15.75">
      <c r="A125" s="307" t="s">
        <v>127</v>
      </c>
      <c r="B125" s="318"/>
      <c r="C125" s="318"/>
      <c r="D125" s="318"/>
      <c r="E125" s="318"/>
      <c r="F125" s="319"/>
      <c r="G125" s="316">
        <f>SUM(G126)</f>
        <v>560000</v>
      </c>
      <c r="H125" s="328">
        <f>SUM(H126)</f>
        <v>560000</v>
      </c>
      <c r="I125" s="304"/>
      <c r="J125" s="304"/>
      <c r="K125" s="304"/>
      <c r="L125" s="347"/>
      <c r="M125" s="2"/>
      <c r="N125" s="2"/>
      <c r="O125" s="2"/>
    </row>
    <row r="126" spans="1:15" ht="15.75">
      <c r="A126" s="309" t="s">
        <v>55</v>
      </c>
      <c r="B126" s="384"/>
      <c r="C126" s="384" t="s">
        <v>56</v>
      </c>
      <c r="D126" s="384"/>
      <c r="E126" s="384"/>
      <c r="F126" s="324"/>
      <c r="G126" s="310">
        <f>SUM(G127)</f>
        <v>560000</v>
      </c>
      <c r="H126" s="351">
        <f>SUM(H127)</f>
        <v>560000</v>
      </c>
      <c r="I126" s="304"/>
      <c r="J126" s="304"/>
      <c r="K126" s="304"/>
      <c r="L126" s="374"/>
      <c r="M126" s="9"/>
      <c r="N126" s="9"/>
      <c r="O126" s="9"/>
    </row>
    <row r="127" spans="1:15" ht="15.75">
      <c r="A127" s="311"/>
      <c r="B127" s="320" t="s">
        <v>59</v>
      </c>
      <c r="C127" s="320"/>
      <c r="D127" s="320" t="s">
        <v>60</v>
      </c>
      <c r="E127" s="320"/>
      <c r="F127" s="385"/>
      <c r="G127" s="317">
        <f>SUM(G128:G132)</f>
        <v>560000</v>
      </c>
      <c r="H127" s="314">
        <v>560000</v>
      </c>
      <c r="I127" s="304"/>
      <c r="J127" s="304"/>
      <c r="K127" s="304"/>
      <c r="L127" s="347"/>
      <c r="M127" s="2"/>
      <c r="N127" s="2"/>
      <c r="O127" s="2"/>
    </row>
    <row r="128" spans="1:15" ht="15.75">
      <c r="A128" s="311"/>
      <c r="B128" s="320"/>
      <c r="C128" s="320"/>
      <c r="D128" s="320"/>
      <c r="E128" s="320" t="s">
        <v>230</v>
      </c>
      <c r="F128" s="385"/>
      <c r="G128" s="313">
        <v>40000</v>
      </c>
      <c r="H128" s="321">
        <v>40000</v>
      </c>
      <c r="I128" s="304"/>
      <c r="J128" s="352"/>
      <c r="K128" s="304"/>
      <c r="L128" s="347"/>
      <c r="M128" s="2"/>
      <c r="N128" s="2"/>
      <c r="O128" s="2"/>
    </row>
    <row r="129" spans="1:15" ht="15.75">
      <c r="A129" s="311"/>
      <c r="B129" s="320"/>
      <c r="C129" s="320"/>
      <c r="D129" s="320"/>
      <c r="E129" s="320" t="s">
        <v>61</v>
      </c>
      <c r="F129" s="385"/>
      <c r="G129" s="313">
        <v>100000</v>
      </c>
      <c r="H129" s="321">
        <v>100000</v>
      </c>
      <c r="I129" s="352"/>
      <c r="J129" s="304"/>
      <c r="K129" s="352"/>
      <c r="L129" s="347"/>
      <c r="M129" s="2"/>
      <c r="N129" s="2"/>
      <c r="O129" s="2"/>
    </row>
    <row r="130" spans="1:15" ht="15.75">
      <c r="A130" s="311"/>
      <c r="B130" s="320"/>
      <c r="C130" s="320"/>
      <c r="D130" s="320"/>
      <c r="E130" s="320" t="s">
        <v>128</v>
      </c>
      <c r="F130" s="385"/>
      <c r="G130" s="313">
        <v>50000</v>
      </c>
      <c r="H130" s="321">
        <v>50000</v>
      </c>
      <c r="I130" s="304"/>
      <c r="J130" s="304"/>
      <c r="K130" s="304"/>
      <c r="L130" s="347"/>
      <c r="M130" s="2"/>
      <c r="N130" s="2"/>
      <c r="O130" s="2"/>
    </row>
    <row r="131" spans="1:15" ht="15.75">
      <c r="A131" s="311"/>
      <c r="B131" s="320"/>
      <c r="C131" s="320"/>
      <c r="D131" s="320"/>
      <c r="E131" s="320" t="s">
        <v>129</v>
      </c>
      <c r="F131" s="385"/>
      <c r="G131" s="313">
        <v>220000</v>
      </c>
      <c r="H131" s="321">
        <v>220000</v>
      </c>
      <c r="I131" s="304"/>
      <c r="J131" s="304"/>
      <c r="K131" s="304"/>
      <c r="L131" s="347"/>
      <c r="M131" s="2"/>
      <c r="N131" s="2"/>
      <c r="O131" s="2"/>
    </row>
    <row r="132" spans="1:15" ht="15.75">
      <c r="A132" s="392"/>
      <c r="B132" s="320"/>
      <c r="C132" s="320"/>
      <c r="D132" s="320"/>
      <c r="E132" s="320" t="s">
        <v>193</v>
      </c>
      <c r="F132" s="385"/>
      <c r="G132" s="317">
        <v>150000</v>
      </c>
      <c r="H132" s="314">
        <v>150000</v>
      </c>
      <c r="I132" s="304"/>
      <c r="J132" s="304"/>
      <c r="K132" s="304"/>
      <c r="L132" s="393"/>
      <c r="M132" s="55"/>
      <c r="N132" s="55"/>
      <c r="O132" s="55"/>
    </row>
    <row r="133" spans="1:15" ht="15.75">
      <c r="A133" s="311"/>
      <c r="B133" s="320"/>
      <c r="C133" s="320"/>
      <c r="D133" s="320"/>
      <c r="E133" s="320"/>
      <c r="F133" s="385"/>
      <c r="G133" s="394"/>
      <c r="H133" s="395"/>
      <c r="I133" s="396"/>
      <c r="J133" s="396"/>
      <c r="K133" s="396"/>
      <c r="L133" s="393"/>
      <c r="M133" s="55"/>
      <c r="N133" s="55"/>
      <c r="O133" s="55"/>
    </row>
    <row r="134" spans="1:15" ht="15.75">
      <c r="A134" s="307" t="s">
        <v>227</v>
      </c>
      <c r="B134" s="318"/>
      <c r="C134" s="318"/>
      <c r="D134" s="318"/>
      <c r="E134" s="318"/>
      <c r="F134" s="319"/>
      <c r="G134" s="316">
        <f>SUM(G135)</f>
        <v>24000</v>
      </c>
      <c r="H134" s="328">
        <f>SUM(H135)</f>
        <v>24000</v>
      </c>
      <c r="I134" s="396"/>
      <c r="J134" s="396"/>
      <c r="K134" s="396"/>
      <c r="L134" s="393"/>
      <c r="M134" s="55"/>
      <c r="N134" s="55"/>
      <c r="O134" s="55"/>
    </row>
    <row r="135" spans="1:15" ht="15.75">
      <c r="A135" s="309" t="s">
        <v>55</v>
      </c>
      <c r="B135" s="384"/>
      <c r="C135" s="384" t="s">
        <v>56</v>
      </c>
      <c r="D135" s="384"/>
      <c r="E135" s="384"/>
      <c r="F135" s="385"/>
      <c r="G135" s="310">
        <f>SUM(G136)</f>
        <v>24000</v>
      </c>
      <c r="H135" s="351">
        <v>24000</v>
      </c>
      <c r="I135" s="396"/>
      <c r="J135" s="396"/>
      <c r="K135" s="396"/>
      <c r="L135" s="393"/>
      <c r="M135" s="55"/>
      <c r="N135" s="55"/>
      <c r="O135" s="55"/>
    </row>
    <row r="136" spans="1:15" ht="15.75">
      <c r="A136" s="309"/>
      <c r="B136" s="320" t="s">
        <v>57</v>
      </c>
      <c r="C136" s="320"/>
      <c r="D136" s="320" t="s">
        <v>58</v>
      </c>
      <c r="E136" s="320"/>
      <c r="F136" s="385"/>
      <c r="G136" s="317">
        <f>SUM(G137)</f>
        <v>24000</v>
      </c>
      <c r="H136" s="314">
        <v>24000</v>
      </c>
      <c r="I136" s="396"/>
      <c r="J136" s="396"/>
      <c r="K136" s="396"/>
      <c r="L136" s="393"/>
      <c r="M136" s="55"/>
      <c r="N136" s="55"/>
      <c r="O136" s="55"/>
    </row>
    <row r="137" spans="1:15" ht="15.75">
      <c r="A137" s="311"/>
      <c r="B137" s="320"/>
      <c r="C137" s="320" t="s">
        <v>228</v>
      </c>
      <c r="D137" s="320" t="s">
        <v>229</v>
      </c>
      <c r="E137" s="320"/>
      <c r="F137" s="385"/>
      <c r="G137" s="317">
        <v>24000</v>
      </c>
      <c r="H137" s="314">
        <v>24000</v>
      </c>
      <c r="I137" s="396"/>
      <c r="J137" s="396"/>
      <c r="K137" s="396"/>
      <c r="L137" s="393"/>
      <c r="M137" s="55"/>
      <c r="N137" s="55"/>
      <c r="O137" s="55"/>
    </row>
    <row r="138" spans="1:15" ht="15.75">
      <c r="A138" s="486"/>
      <c r="B138" s="487"/>
      <c r="C138" s="487"/>
      <c r="D138" s="487"/>
      <c r="E138" s="487"/>
      <c r="F138" s="488"/>
      <c r="G138" s="394"/>
      <c r="H138" s="395"/>
      <c r="I138" s="396"/>
      <c r="J138" s="396"/>
      <c r="K138" s="396"/>
      <c r="L138" s="393"/>
      <c r="M138" s="55"/>
      <c r="N138" s="55"/>
      <c r="O138" s="55"/>
    </row>
    <row r="139" spans="1:15" ht="15.75">
      <c r="A139" s="307" t="s">
        <v>130</v>
      </c>
      <c r="B139" s="318"/>
      <c r="C139" s="318"/>
      <c r="D139" s="318"/>
      <c r="E139" s="318"/>
      <c r="F139" s="319"/>
      <c r="G139" s="316">
        <f>SUM(G140+G152)</f>
        <v>2670000</v>
      </c>
      <c r="H139" s="316">
        <f>SUM(H140+H152)</f>
        <v>13302616</v>
      </c>
      <c r="I139" s="396"/>
      <c r="J139" s="396"/>
      <c r="K139" s="396"/>
      <c r="L139" s="347"/>
      <c r="M139" s="2"/>
      <c r="N139" s="2"/>
      <c r="O139" s="2"/>
    </row>
    <row r="140" spans="1:15" ht="15.75">
      <c r="A140" s="309" t="s">
        <v>29</v>
      </c>
      <c r="B140" s="384"/>
      <c r="C140" s="384" t="s">
        <v>30</v>
      </c>
      <c r="D140" s="384"/>
      <c r="E140" s="384"/>
      <c r="F140" s="385"/>
      <c r="G140" s="310">
        <f>SUM(G141+G146+G144)</f>
        <v>2670000</v>
      </c>
      <c r="H140" s="351">
        <f>SUM(H141+H146+H144)</f>
        <v>3370000</v>
      </c>
      <c r="I140" s="396"/>
      <c r="J140" s="396"/>
      <c r="K140" s="396"/>
      <c r="L140" s="347"/>
      <c r="M140" s="2"/>
      <c r="N140" s="2"/>
      <c r="O140" s="2"/>
    </row>
    <row r="141" spans="1:15" ht="15.75">
      <c r="A141" s="311"/>
      <c r="B141" s="320" t="s">
        <v>31</v>
      </c>
      <c r="C141" s="320"/>
      <c r="D141" s="320" t="s">
        <v>3</v>
      </c>
      <c r="E141" s="306"/>
      <c r="F141" s="312"/>
      <c r="G141" s="313">
        <f>SUM(G142)</f>
        <v>1000000</v>
      </c>
      <c r="H141" s="321">
        <v>1000000</v>
      </c>
      <c r="I141" s="396"/>
      <c r="J141" s="304"/>
      <c r="K141" s="396"/>
      <c r="L141" s="371"/>
      <c r="M141" s="28"/>
      <c r="N141" s="28"/>
      <c r="O141" s="28"/>
    </row>
    <row r="142" spans="1:15" ht="15.75">
      <c r="A142" s="311"/>
      <c r="B142" s="320"/>
      <c r="C142" s="320" t="s">
        <v>34</v>
      </c>
      <c r="D142" s="320" t="s">
        <v>35</v>
      </c>
      <c r="E142" s="320"/>
      <c r="F142" s="385"/>
      <c r="G142" s="313">
        <f>SUM(G143:G143)</f>
        <v>1000000</v>
      </c>
      <c r="H142" s="321">
        <v>1000000</v>
      </c>
      <c r="I142" s="304"/>
      <c r="J142" s="304"/>
      <c r="K142" s="304"/>
      <c r="L142" s="347"/>
      <c r="M142" s="2"/>
      <c r="N142" s="2"/>
      <c r="O142" s="2"/>
    </row>
    <row r="143" spans="1:15" ht="15.75">
      <c r="A143" s="309"/>
      <c r="B143" s="384"/>
      <c r="C143" s="384"/>
      <c r="D143" s="384"/>
      <c r="E143" s="320" t="s">
        <v>12</v>
      </c>
      <c r="F143" s="385"/>
      <c r="G143" s="313">
        <v>1000000</v>
      </c>
      <c r="H143" s="321">
        <v>1000000</v>
      </c>
      <c r="I143" s="304"/>
      <c r="J143" s="369"/>
      <c r="K143" s="304"/>
      <c r="L143" s="347"/>
      <c r="M143" s="2"/>
      <c r="N143" s="2"/>
      <c r="O143" s="2"/>
    </row>
    <row r="144" spans="1:15" ht="15.75">
      <c r="A144" s="309"/>
      <c r="B144" s="320" t="s">
        <v>36</v>
      </c>
      <c r="C144" s="320"/>
      <c r="D144" s="320" t="s">
        <v>37</v>
      </c>
      <c r="E144" s="320"/>
      <c r="F144" s="385"/>
      <c r="G144" s="313">
        <f>SUM(G145)</f>
        <v>50000</v>
      </c>
      <c r="H144" s="321">
        <v>50000</v>
      </c>
      <c r="I144" s="369"/>
      <c r="J144" s="304"/>
      <c r="K144" s="369"/>
      <c r="L144" s="347"/>
      <c r="M144" s="2"/>
      <c r="N144" s="2"/>
      <c r="O144" s="2"/>
    </row>
    <row r="145" spans="1:15" ht="15.75">
      <c r="A145" s="309"/>
      <c r="B145" s="320"/>
      <c r="C145" s="320" t="s">
        <v>38</v>
      </c>
      <c r="D145" s="320" t="s">
        <v>177</v>
      </c>
      <c r="E145" s="320"/>
      <c r="F145" s="385"/>
      <c r="G145" s="313">
        <v>50000</v>
      </c>
      <c r="H145" s="321">
        <v>50000</v>
      </c>
      <c r="I145" s="304"/>
      <c r="J145" s="304"/>
      <c r="K145" s="304"/>
      <c r="L145" s="347"/>
      <c r="M145" s="2"/>
      <c r="N145" s="2"/>
      <c r="O145" s="2"/>
    </row>
    <row r="146" spans="1:15" ht="15.75">
      <c r="A146" s="311"/>
      <c r="B146" s="320" t="s">
        <v>42</v>
      </c>
      <c r="C146" s="320"/>
      <c r="D146" s="320" t="s">
        <v>43</v>
      </c>
      <c r="E146" s="320"/>
      <c r="F146" s="385"/>
      <c r="G146" s="313">
        <f>SUM(G149+G151+G148+G147)</f>
        <v>1620000</v>
      </c>
      <c r="H146" s="313">
        <f>SUM(H149+H151+H148+H147)</f>
        <v>2320000</v>
      </c>
      <c r="I146" s="304"/>
      <c r="J146" s="304"/>
      <c r="K146" s="304"/>
      <c r="L146" s="371"/>
      <c r="M146" s="28"/>
      <c r="N146" s="28"/>
      <c r="O146" s="28"/>
    </row>
    <row r="147" spans="1:15" ht="15.75">
      <c r="A147" s="311"/>
      <c r="B147" s="320"/>
      <c r="C147" s="320" t="s">
        <v>44</v>
      </c>
      <c r="D147" s="320" t="s">
        <v>45</v>
      </c>
      <c r="E147" s="320"/>
      <c r="F147" s="385"/>
      <c r="G147" s="313">
        <v>0</v>
      </c>
      <c r="H147" s="321">
        <v>700000</v>
      </c>
      <c r="I147" s="304"/>
      <c r="J147" s="304"/>
      <c r="K147" s="304"/>
      <c r="L147" s="371"/>
      <c r="M147" s="28"/>
      <c r="N147" s="28"/>
      <c r="O147" s="28"/>
    </row>
    <row r="148" spans="1:15" ht="15.75">
      <c r="A148" s="311"/>
      <c r="B148" s="320"/>
      <c r="C148" s="320" t="s">
        <v>234</v>
      </c>
      <c r="D148" s="320" t="s">
        <v>235</v>
      </c>
      <c r="E148" s="320"/>
      <c r="F148" s="385"/>
      <c r="G148" s="313">
        <v>250000</v>
      </c>
      <c r="H148" s="321">
        <v>250000</v>
      </c>
      <c r="I148" s="304"/>
      <c r="J148" s="304"/>
      <c r="K148" s="304"/>
      <c r="L148" s="371"/>
      <c r="M148" s="28"/>
      <c r="N148" s="28"/>
      <c r="O148" s="28"/>
    </row>
    <row r="149" spans="1:15" ht="15.75">
      <c r="A149" s="311"/>
      <c r="B149" s="320"/>
      <c r="C149" s="320" t="s">
        <v>48</v>
      </c>
      <c r="D149" s="320" t="s">
        <v>49</v>
      </c>
      <c r="E149" s="320"/>
      <c r="F149" s="385"/>
      <c r="G149" s="313">
        <f>SUM(G150:G150)</f>
        <v>800000</v>
      </c>
      <c r="H149" s="321">
        <v>800000</v>
      </c>
      <c r="I149" s="304"/>
      <c r="J149" s="369"/>
      <c r="K149" s="304"/>
      <c r="L149" s="347"/>
      <c r="M149" s="2"/>
      <c r="N149" s="2"/>
      <c r="O149" s="2"/>
    </row>
    <row r="150" spans="1:15" ht="15.75">
      <c r="A150" s="311"/>
      <c r="B150" s="320"/>
      <c r="C150" s="320"/>
      <c r="D150" s="320"/>
      <c r="E150" s="320" t="s">
        <v>50</v>
      </c>
      <c r="F150" s="385"/>
      <c r="G150" s="313">
        <v>800000</v>
      </c>
      <c r="H150" s="321">
        <v>800000</v>
      </c>
      <c r="I150" s="369"/>
      <c r="J150" s="369"/>
      <c r="K150" s="369"/>
      <c r="L150" s="347"/>
      <c r="M150" s="2"/>
      <c r="N150" s="2"/>
      <c r="O150" s="2"/>
    </row>
    <row r="151" spans="1:15" ht="15.75">
      <c r="A151" s="311"/>
      <c r="B151" s="320"/>
      <c r="C151" s="320" t="s">
        <v>53</v>
      </c>
      <c r="D151" s="320" t="s">
        <v>54</v>
      </c>
      <c r="E151" s="320"/>
      <c r="F151" s="385"/>
      <c r="G151" s="313">
        <v>570000</v>
      </c>
      <c r="H151" s="321">
        <v>570000</v>
      </c>
      <c r="I151" s="369"/>
      <c r="J151" s="304"/>
      <c r="K151" s="369"/>
      <c r="L151" s="347"/>
      <c r="M151" s="2"/>
      <c r="N151" s="2"/>
      <c r="O151" s="2"/>
    </row>
    <row r="152" spans="1:15" ht="15.75">
      <c r="A152" s="309" t="s">
        <v>71</v>
      </c>
      <c r="B152" s="320"/>
      <c r="C152" s="384" t="s">
        <v>72</v>
      </c>
      <c r="D152" s="320"/>
      <c r="E152" s="320"/>
      <c r="F152" s="385"/>
      <c r="G152" s="310">
        <f>SUM(G153+G155)</f>
        <v>0</v>
      </c>
      <c r="H152" s="310">
        <f>SUM(H153+H155)</f>
        <v>9932616</v>
      </c>
      <c r="I152" s="369"/>
      <c r="J152" s="304"/>
      <c r="K152" s="369"/>
      <c r="L152" s="347"/>
      <c r="M152" s="2"/>
      <c r="N152" s="2"/>
      <c r="O152" s="2"/>
    </row>
    <row r="153" spans="1:15" ht="15.75">
      <c r="A153" s="311"/>
      <c r="B153" s="320" t="s">
        <v>203</v>
      </c>
      <c r="C153" s="320"/>
      <c r="D153" s="320" t="s">
        <v>204</v>
      </c>
      <c r="E153" s="320"/>
      <c r="F153" s="385"/>
      <c r="G153" s="313">
        <f>SUM(G154)</f>
        <v>0</v>
      </c>
      <c r="H153" s="313">
        <f>SUM(H154)</f>
        <v>7820957</v>
      </c>
      <c r="I153" s="369"/>
      <c r="J153" s="304"/>
      <c r="K153" s="369"/>
      <c r="L153" s="347"/>
      <c r="M153" s="2"/>
      <c r="N153" s="2"/>
      <c r="O153" s="2"/>
    </row>
    <row r="154" spans="1:15" ht="15.75">
      <c r="A154" s="311"/>
      <c r="B154" s="320"/>
      <c r="C154" s="320"/>
      <c r="D154" s="320"/>
      <c r="E154" s="320" t="s">
        <v>303</v>
      </c>
      <c r="F154" s="385"/>
      <c r="G154" s="313">
        <v>0</v>
      </c>
      <c r="H154" s="313">
        <v>7820957</v>
      </c>
      <c r="I154" s="369"/>
      <c r="J154" s="304"/>
      <c r="K154" s="369"/>
      <c r="L154" s="347"/>
      <c r="M154" s="2"/>
      <c r="N154" s="2"/>
      <c r="O154" s="2"/>
    </row>
    <row r="155" spans="1:15" ht="15.75">
      <c r="A155" s="311"/>
      <c r="B155" s="320" t="s">
        <v>205</v>
      </c>
      <c r="C155" s="320"/>
      <c r="D155" s="320" t="s">
        <v>304</v>
      </c>
      <c r="E155" s="320"/>
      <c r="F155" s="385"/>
      <c r="G155" s="317">
        <v>0</v>
      </c>
      <c r="H155" s="317">
        <v>2111659</v>
      </c>
      <c r="I155" s="369"/>
      <c r="J155" s="304"/>
      <c r="K155" s="369"/>
      <c r="L155" s="347"/>
      <c r="M155" s="2"/>
      <c r="N155" s="2"/>
      <c r="O155" s="2"/>
    </row>
    <row r="156" spans="1:15" ht="15.75">
      <c r="A156" s="311"/>
      <c r="B156" s="320"/>
      <c r="C156" s="320"/>
      <c r="D156" s="320"/>
      <c r="E156" s="320"/>
      <c r="F156" s="385"/>
      <c r="G156" s="313"/>
      <c r="H156" s="321"/>
      <c r="I156" s="369"/>
      <c r="J156" s="304"/>
      <c r="K156" s="369"/>
      <c r="L156" s="347"/>
      <c r="M156" s="2"/>
      <c r="N156" s="2"/>
      <c r="O156" s="2"/>
    </row>
    <row r="157" spans="1:15" ht="15.75">
      <c r="A157" s="315"/>
      <c r="B157" s="325"/>
      <c r="C157" s="325"/>
      <c r="D157" s="325"/>
      <c r="E157" s="325"/>
      <c r="F157" s="326"/>
      <c r="G157" s="313"/>
      <c r="H157" s="327"/>
      <c r="I157" s="304"/>
      <c r="J157" s="304"/>
      <c r="K157" s="304"/>
      <c r="L157" s="347"/>
      <c r="M157" s="2"/>
      <c r="N157" s="2"/>
      <c r="O157" s="2"/>
    </row>
    <row r="158" spans="1:15" ht="15.75">
      <c r="A158" s="307" t="s">
        <v>131</v>
      </c>
      <c r="B158" s="318"/>
      <c r="C158" s="318"/>
      <c r="D158" s="318"/>
      <c r="E158" s="318"/>
      <c r="F158" s="319"/>
      <c r="G158" s="316">
        <f>SUM(G159)</f>
        <v>295000</v>
      </c>
      <c r="H158" s="328">
        <f>SUM(H159)</f>
        <v>295000</v>
      </c>
      <c r="I158" s="304"/>
      <c r="J158" s="304"/>
      <c r="K158" s="304"/>
      <c r="L158" s="347"/>
      <c r="M158" s="2"/>
      <c r="N158" s="2"/>
      <c r="O158" s="2"/>
    </row>
    <row r="159" spans="1:15" ht="15.75">
      <c r="A159" s="309" t="s">
        <v>29</v>
      </c>
      <c r="B159" s="384"/>
      <c r="C159" s="384" t="s">
        <v>30</v>
      </c>
      <c r="D159" s="384"/>
      <c r="E159" s="384"/>
      <c r="F159" s="385"/>
      <c r="G159" s="310">
        <f>SUM(G160+G169+G164)</f>
        <v>295000</v>
      </c>
      <c r="H159" s="351">
        <f>SUM(H160+H169+H164)</f>
        <v>295000</v>
      </c>
      <c r="I159" s="304"/>
      <c r="J159" s="304"/>
      <c r="K159" s="304"/>
      <c r="L159" s="347"/>
      <c r="M159" s="2"/>
      <c r="N159" s="2"/>
      <c r="O159" s="2"/>
    </row>
    <row r="160" spans="1:15" ht="15.75">
      <c r="A160" s="311"/>
      <c r="B160" s="320" t="s">
        <v>31</v>
      </c>
      <c r="C160" s="320"/>
      <c r="D160" s="320" t="s">
        <v>3</v>
      </c>
      <c r="E160" s="306"/>
      <c r="F160" s="312"/>
      <c r="G160" s="317">
        <f>SUM(G161+G163)</f>
        <v>120000</v>
      </c>
      <c r="H160" s="314">
        <v>120000</v>
      </c>
      <c r="I160" s="304"/>
      <c r="J160" s="304"/>
      <c r="K160" s="304"/>
      <c r="L160" s="371"/>
      <c r="M160" s="28"/>
      <c r="N160" s="28"/>
      <c r="O160" s="28"/>
    </row>
    <row r="161" spans="1:15" ht="15.75">
      <c r="A161" s="311"/>
      <c r="B161" s="320"/>
      <c r="C161" s="320" t="s">
        <v>32</v>
      </c>
      <c r="D161" s="320" t="s">
        <v>33</v>
      </c>
      <c r="E161" s="306"/>
      <c r="F161" s="312"/>
      <c r="G161" s="313">
        <f>SUM(G162:G162)</f>
        <v>20000</v>
      </c>
      <c r="H161" s="321">
        <v>20000</v>
      </c>
      <c r="I161" s="304"/>
      <c r="J161" s="304"/>
      <c r="K161" s="304"/>
      <c r="L161" s="371"/>
      <c r="M161" s="28"/>
      <c r="N161" s="28"/>
      <c r="O161" s="28"/>
    </row>
    <row r="162" spans="1:15" ht="15.75">
      <c r="A162" s="311"/>
      <c r="B162" s="320"/>
      <c r="C162" s="320"/>
      <c r="D162" s="320"/>
      <c r="E162" s="306" t="s">
        <v>241</v>
      </c>
      <c r="F162" s="312"/>
      <c r="G162" s="313">
        <v>20000</v>
      </c>
      <c r="H162" s="321">
        <v>20000</v>
      </c>
      <c r="I162" s="304"/>
      <c r="J162" s="369"/>
      <c r="K162" s="304"/>
      <c r="L162" s="371"/>
      <c r="M162" s="28"/>
      <c r="N162" s="28"/>
      <c r="O162" s="28"/>
    </row>
    <row r="163" spans="1:15" ht="15.75">
      <c r="A163" s="311"/>
      <c r="B163" s="320"/>
      <c r="C163" s="320" t="s">
        <v>34</v>
      </c>
      <c r="D163" s="320" t="s">
        <v>35</v>
      </c>
      <c r="E163" s="320"/>
      <c r="F163" s="385"/>
      <c r="G163" s="317">
        <v>100000</v>
      </c>
      <c r="H163" s="314">
        <v>100000</v>
      </c>
      <c r="I163" s="369"/>
      <c r="J163" s="369"/>
      <c r="K163" s="369"/>
      <c r="L163" s="347"/>
      <c r="M163" s="2"/>
      <c r="N163" s="2"/>
      <c r="O163" s="2"/>
    </row>
    <row r="164" spans="1:15" ht="15.75">
      <c r="A164" s="311"/>
      <c r="B164" s="320" t="s">
        <v>36</v>
      </c>
      <c r="C164" s="320"/>
      <c r="D164" s="320" t="s">
        <v>37</v>
      </c>
      <c r="E164" s="320"/>
      <c r="F164" s="385"/>
      <c r="G164" s="317">
        <f>SUM(G165+G167)</f>
        <v>110000</v>
      </c>
      <c r="H164" s="314">
        <f>SUM(H165+H167)</f>
        <v>110000</v>
      </c>
      <c r="I164" s="304"/>
      <c r="J164" s="304"/>
      <c r="K164" s="304"/>
      <c r="L164" s="371"/>
      <c r="M164" s="28"/>
      <c r="N164" s="28"/>
      <c r="O164" s="28"/>
    </row>
    <row r="165" spans="1:15" ht="15.75">
      <c r="A165" s="311"/>
      <c r="B165" s="320"/>
      <c r="C165" s="320" t="s">
        <v>38</v>
      </c>
      <c r="D165" s="320" t="s">
        <v>177</v>
      </c>
      <c r="E165" s="320"/>
      <c r="F165" s="385"/>
      <c r="G165" s="313">
        <f>SUM(G166:G166)</f>
        <v>50000</v>
      </c>
      <c r="H165" s="321">
        <v>50000</v>
      </c>
      <c r="I165" s="304"/>
      <c r="J165" s="304"/>
      <c r="K165" s="304"/>
      <c r="L165" s="371"/>
      <c r="M165" s="28"/>
      <c r="N165" s="28"/>
      <c r="O165" s="28"/>
    </row>
    <row r="166" spans="1:15" ht="15.75">
      <c r="A166" s="311"/>
      <c r="B166" s="320"/>
      <c r="C166" s="320"/>
      <c r="D166" s="320"/>
      <c r="E166" s="320" t="s">
        <v>178</v>
      </c>
      <c r="F166" s="385"/>
      <c r="G166" s="313">
        <v>50000</v>
      </c>
      <c r="H166" s="321">
        <v>50000</v>
      </c>
      <c r="I166" s="304"/>
      <c r="J166" s="369"/>
      <c r="K166" s="304"/>
      <c r="L166" s="371"/>
      <c r="M166" s="28"/>
      <c r="N166" s="28"/>
      <c r="O166" s="28"/>
    </row>
    <row r="167" spans="1:15" ht="15.75">
      <c r="A167" s="311"/>
      <c r="B167" s="320"/>
      <c r="C167" s="320" t="s">
        <v>40</v>
      </c>
      <c r="D167" s="320" t="s">
        <v>41</v>
      </c>
      <c r="E167" s="320"/>
      <c r="F167" s="385"/>
      <c r="G167" s="313">
        <f>SUM(G168)</f>
        <v>60000</v>
      </c>
      <c r="H167" s="321">
        <f>SUM(H168)</f>
        <v>60000</v>
      </c>
      <c r="I167" s="369"/>
      <c r="J167" s="369"/>
      <c r="K167" s="369"/>
      <c r="L167" s="347"/>
      <c r="M167" s="2"/>
      <c r="N167" s="2"/>
      <c r="O167" s="2"/>
    </row>
    <row r="168" spans="1:15" ht="15.75">
      <c r="A168" s="311"/>
      <c r="B168" s="320"/>
      <c r="C168" s="320"/>
      <c r="D168" s="320"/>
      <c r="E168" s="320" t="s">
        <v>4</v>
      </c>
      <c r="F168" s="385"/>
      <c r="G168" s="313">
        <v>60000</v>
      </c>
      <c r="H168" s="321">
        <v>60000</v>
      </c>
      <c r="I168" s="369"/>
      <c r="J168" s="369"/>
      <c r="K168" s="369"/>
      <c r="L168" s="347"/>
      <c r="M168" s="2"/>
      <c r="N168" s="2"/>
      <c r="O168" s="2"/>
    </row>
    <row r="169" spans="1:15" ht="15.75">
      <c r="A169" s="311"/>
      <c r="B169" s="320" t="s">
        <v>51</v>
      </c>
      <c r="C169" s="320"/>
      <c r="D169" s="320" t="s">
        <v>52</v>
      </c>
      <c r="E169" s="320"/>
      <c r="F169" s="385"/>
      <c r="G169" s="317">
        <f>SUM(G170)</f>
        <v>65000</v>
      </c>
      <c r="H169" s="314">
        <f>SUM(H170)</f>
        <v>65000</v>
      </c>
      <c r="I169" s="304"/>
      <c r="J169" s="304"/>
      <c r="K169" s="304"/>
      <c r="L169" s="371"/>
      <c r="M169" s="28"/>
      <c r="N169" s="28"/>
      <c r="O169" s="28"/>
    </row>
    <row r="170" spans="1:15" ht="15.75">
      <c r="A170" s="311"/>
      <c r="B170" s="320"/>
      <c r="C170" s="320" t="s">
        <v>53</v>
      </c>
      <c r="D170" s="320" t="s">
        <v>54</v>
      </c>
      <c r="E170" s="320"/>
      <c r="F170" s="385"/>
      <c r="G170" s="313">
        <v>65000</v>
      </c>
      <c r="H170" s="321">
        <v>65000</v>
      </c>
      <c r="I170" s="304"/>
      <c r="J170" s="304"/>
      <c r="K170" s="304"/>
      <c r="L170" s="347"/>
      <c r="M170" s="2"/>
      <c r="N170" s="2"/>
      <c r="O170" s="2"/>
    </row>
    <row r="171" spans="1:15" ht="15.75">
      <c r="A171" s="309"/>
      <c r="B171" s="384"/>
      <c r="C171" s="320"/>
      <c r="D171" s="320"/>
      <c r="E171" s="320"/>
      <c r="F171" s="385"/>
      <c r="G171" s="313"/>
      <c r="H171" s="327"/>
      <c r="I171" s="304"/>
      <c r="J171" s="304"/>
      <c r="K171" s="304"/>
      <c r="L171" s="347"/>
      <c r="M171" s="2"/>
      <c r="N171" s="2"/>
      <c r="O171" s="2"/>
    </row>
    <row r="172" spans="1:15" ht="15.75">
      <c r="A172" s="307" t="s">
        <v>147</v>
      </c>
      <c r="B172" s="322"/>
      <c r="C172" s="318"/>
      <c r="D172" s="318"/>
      <c r="E172" s="318"/>
      <c r="F172" s="319"/>
      <c r="G172" s="316">
        <f>SUM(G173+G177)</f>
        <v>1076000</v>
      </c>
      <c r="H172" s="328">
        <f>SUM(H173+H177)</f>
        <v>1076000</v>
      </c>
      <c r="I172" s="304"/>
      <c r="J172" s="304"/>
      <c r="K172" s="304"/>
      <c r="L172" s="347"/>
      <c r="M172" s="2"/>
      <c r="N172" s="2"/>
      <c r="O172" s="2"/>
    </row>
    <row r="173" spans="1:15" ht="15.75">
      <c r="A173" s="309" t="s">
        <v>20</v>
      </c>
      <c r="B173" s="384"/>
      <c r="C173" s="384" t="s">
        <v>8</v>
      </c>
      <c r="D173" s="384"/>
      <c r="E173" s="384"/>
      <c r="F173" s="385">
        <v>1</v>
      </c>
      <c r="G173" s="310">
        <f>SUM(G174)</f>
        <v>980000</v>
      </c>
      <c r="H173" s="351">
        <v>980000</v>
      </c>
      <c r="I173" s="304"/>
      <c r="J173" s="304"/>
      <c r="K173" s="304"/>
      <c r="L173" s="347"/>
      <c r="M173" s="2"/>
      <c r="N173" s="2"/>
      <c r="O173" s="2"/>
    </row>
    <row r="174" spans="1:15" ht="15.75">
      <c r="A174" s="311"/>
      <c r="B174" s="320" t="s">
        <v>21</v>
      </c>
      <c r="C174" s="320"/>
      <c r="D174" s="320" t="s">
        <v>22</v>
      </c>
      <c r="E174" s="320"/>
      <c r="F174" s="385"/>
      <c r="G174" s="313">
        <f>SUM(G175)</f>
        <v>980000</v>
      </c>
      <c r="H174" s="321">
        <v>980000</v>
      </c>
      <c r="I174" s="304"/>
      <c r="J174" s="304"/>
      <c r="K174" s="304"/>
      <c r="L174" s="347"/>
      <c r="M174" s="2"/>
      <c r="N174" s="2"/>
      <c r="O174" s="2"/>
    </row>
    <row r="175" spans="1:15" ht="15.75">
      <c r="A175" s="311"/>
      <c r="B175" s="320"/>
      <c r="C175" s="320" t="s">
        <v>23</v>
      </c>
      <c r="D175" s="320" t="s">
        <v>24</v>
      </c>
      <c r="E175" s="320"/>
      <c r="F175" s="385"/>
      <c r="G175" s="313">
        <f>SUM(G176:G176)</f>
        <v>980000</v>
      </c>
      <c r="H175" s="321">
        <v>980000</v>
      </c>
      <c r="I175" s="304"/>
      <c r="J175" s="304"/>
      <c r="K175" s="304"/>
      <c r="L175" s="347"/>
      <c r="M175" s="2"/>
      <c r="N175" s="2"/>
      <c r="O175" s="2"/>
    </row>
    <row r="176" spans="1:15" ht="15.75">
      <c r="A176" s="311"/>
      <c r="B176" s="320"/>
      <c r="C176" s="320"/>
      <c r="D176" s="320" t="s">
        <v>122</v>
      </c>
      <c r="E176" s="320"/>
      <c r="F176" s="385"/>
      <c r="G176" s="313">
        <v>980000</v>
      </c>
      <c r="H176" s="321">
        <v>980000</v>
      </c>
      <c r="I176" s="304"/>
      <c r="J176" s="304"/>
      <c r="K176" s="304"/>
      <c r="L176" s="347"/>
      <c r="M176" s="2"/>
      <c r="N176" s="2"/>
      <c r="O176" s="2"/>
    </row>
    <row r="177" spans="1:15" ht="15.75">
      <c r="A177" s="309" t="s">
        <v>27</v>
      </c>
      <c r="B177" s="384"/>
      <c r="C177" s="384" t="s">
        <v>28</v>
      </c>
      <c r="D177" s="386"/>
      <c r="E177" s="386"/>
      <c r="F177" s="387"/>
      <c r="G177" s="310">
        <f>SUM(G178:G178)</f>
        <v>96000</v>
      </c>
      <c r="H177" s="351">
        <v>96000</v>
      </c>
      <c r="I177" s="304"/>
      <c r="J177" s="304"/>
      <c r="K177" s="304"/>
      <c r="L177" s="347"/>
      <c r="M177" s="2"/>
      <c r="N177" s="2"/>
      <c r="O177" s="2"/>
    </row>
    <row r="178" spans="1:15" ht="15.75">
      <c r="A178" s="311"/>
      <c r="B178" s="320"/>
      <c r="C178" s="320" t="s">
        <v>221</v>
      </c>
      <c r="D178" s="320" t="s">
        <v>14</v>
      </c>
      <c r="E178" s="320"/>
      <c r="F178" s="385"/>
      <c r="G178" s="313">
        <v>96000</v>
      </c>
      <c r="H178" s="321">
        <v>96000</v>
      </c>
      <c r="I178" s="304"/>
      <c r="J178" s="304"/>
      <c r="K178" s="304"/>
      <c r="L178" s="347"/>
      <c r="M178" s="2"/>
      <c r="N178" s="2"/>
      <c r="O178" s="2"/>
    </row>
    <row r="179" spans="1:15" ht="15.75">
      <c r="A179" s="315"/>
      <c r="B179" s="325"/>
      <c r="C179" s="320"/>
      <c r="D179" s="320"/>
      <c r="E179" s="320"/>
      <c r="F179" s="326"/>
      <c r="G179" s="313"/>
      <c r="H179" s="327"/>
      <c r="I179" s="304"/>
      <c r="J179" s="304"/>
      <c r="K179" s="306"/>
      <c r="L179" s="347"/>
      <c r="M179" s="2"/>
      <c r="N179" s="2"/>
      <c r="O179" s="2"/>
    </row>
    <row r="180" spans="1:15" ht="15.75">
      <c r="A180" s="307" t="s">
        <v>186</v>
      </c>
      <c r="B180" s="318"/>
      <c r="C180" s="318"/>
      <c r="D180" s="318"/>
      <c r="E180" s="318"/>
      <c r="F180" s="319"/>
      <c r="G180" s="316">
        <f>SUM(G181)</f>
        <v>50000</v>
      </c>
      <c r="H180" s="328">
        <f>SUM(H181)</f>
        <v>50000</v>
      </c>
      <c r="I180" s="304"/>
      <c r="J180" s="304"/>
      <c r="K180" s="304"/>
      <c r="L180" s="347"/>
      <c r="M180" s="2"/>
      <c r="N180" s="2"/>
      <c r="O180" s="2"/>
    </row>
    <row r="181" spans="1:15" ht="15.75">
      <c r="A181" s="309" t="s">
        <v>62</v>
      </c>
      <c r="B181" s="384"/>
      <c r="C181" s="384" t="s">
        <v>63</v>
      </c>
      <c r="D181" s="384"/>
      <c r="E181" s="384"/>
      <c r="F181" s="385"/>
      <c r="G181" s="310">
        <f>SUM(G182)</f>
        <v>50000</v>
      </c>
      <c r="H181" s="351">
        <v>50000</v>
      </c>
      <c r="I181" s="304"/>
      <c r="J181" s="304"/>
      <c r="K181" s="304"/>
      <c r="L181" s="347"/>
      <c r="M181" s="2"/>
      <c r="N181" s="2"/>
      <c r="O181" s="2"/>
    </row>
    <row r="182" spans="1:15" ht="15.75">
      <c r="A182" s="311"/>
      <c r="B182" s="320"/>
      <c r="C182" s="320" t="s">
        <v>67</v>
      </c>
      <c r="D182" s="320" t="s">
        <v>66</v>
      </c>
      <c r="E182" s="320"/>
      <c r="F182" s="385"/>
      <c r="G182" s="317">
        <f>SUM(G183)</f>
        <v>50000</v>
      </c>
      <c r="H182" s="314">
        <v>50000</v>
      </c>
      <c r="I182" s="304"/>
      <c r="J182" s="304"/>
      <c r="K182" s="304"/>
      <c r="L182" s="347"/>
      <c r="M182" s="2"/>
      <c r="N182" s="2"/>
      <c r="O182" s="2"/>
    </row>
    <row r="183" spans="1:15" ht="15.75">
      <c r="A183" s="311"/>
      <c r="B183" s="320"/>
      <c r="C183" s="320"/>
      <c r="D183" s="320"/>
      <c r="E183" s="320" t="s">
        <v>16</v>
      </c>
      <c r="F183" s="385"/>
      <c r="G183" s="313">
        <v>50000</v>
      </c>
      <c r="H183" s="321">
        <v>50000</v>
      </c>
      <c r="I183" s="304"/>
      <c r="J183" s="304"/>
      <c r="K183" s="304"/>
      <c r="L183" s="347"/>
      <c r="M183" s="2"/>
      <c r="N183" s="2"/>
      <c r="O183" s="2"/>
    </row>
    <row r="184" spans="1:15" ht="15.75">
      <c r="A184" s="311"/>
      <c r="B184" s="320"/>
      <c r="C184" s="320"/>
      <c r="D184" s="320"/>
      <c r="E184" s="320"/>
      <c r="F184" s="385"/>
      <c r="G184" s="313"/>
      <c r="H184" s="327"/>
      <c r="I184" s="304"/>
      <c r="J184" s="304"/>
      <c r="K184" s="306"/>
      <c r="L184" s="347"/>
      <c r="M184" s="2"/>
      <c r="N184" s="2"/>
      <c r="O184" s="2"/>
    </row>
    <row r="185" spans="1:15" ht="15.75">
      <c r="A185" s="307" t="s">
        <v>192</v>
      </c>
      <c r="B185" s="318"/>
      <c r="C185" s="318"/>
      <c r="D185" s="318"/>
      <c r="E185" s="318"/>
      <c r="F185" s="319"/>
      <c r="G185" s="316">
        <f>SUM(G186)</f>
        <v>50000</v>
      </c>
      <c r="H185" s="328">
        <f>SUM(H186)</f>
        <v>50000</v>
      </c>
      <c r="I185" s="304"/>
      <c r="J185" s="304"/>
      <c r="K185" s="304"/>
      <c r="L185" s="347"/>
      <c r="M185" s="2"/>
      <c r="N185" s="2"/>
      <c r="O185" s="2"/>
    </row>
    <row r="186" spans="1:15" ht="15.75">
      <c r="A186" s="309" t="s">
        <v>62</v>
      </c>
      <c r="B186" s="384"/>
      <c r="C186" s="384" t="s">
        <v>63</v>
      </c>
      <c r="D186" s="384"/>
      <c r="E186" s="384"/>
      <c r="F186" s="385"/>
      <c r="G186" s="310">
        <f>SUM(G187)</f>
        <v>50000</v>
      </c>
      <c r="H186" s="351">
        <v>50000</v>
      </c>
      <c r="I186" s="304"/>
      <c r="J186" s="304"/>
      <c r="K186" s="304"/>
      <c r="L186" s="347"/>
      <c r="M186" s="2"/>
      <c r="N186" s="2"/>
      <c r="O186" s="2"/>
    </row>
    <row r="187" spans="1:15" ht="15.75">
      <c r="A187" s="311"/>
      <c r="B187" s="320"/>
      <c r="C187" s="320" t="s">
        <v>67</v>
      </c>
      <c r="D187" s="320" t="s">
        <v>66</v>
      </c>
      <c r="E187" s="320"/>
      <c r="F187" s="385"/>
      <c r="G187" s="313">
        <f>SUM(G188)</f>
        <v>50000</v>
      </c>
      <c r="H187" s="321">
        <v>50000</v>
      </c>
      <c r="I187" s="304"/>
      <c r="J187" s="304"/>
      <c r="K187" s="304"/>
      <c r="L187" s="347"/>
      <c r="M187" s="2"/>
      <c r="N187" s="2"/>
      <c r="O187" s="2"/>
    </row>
    <row r="188" spans="1:15" ht="15.75">
      <c r="A188" s="311"/>
      <c r="B188" s="320"/>
      <c r="C188" s="320"/>
      <c r="D188" s="320"/>
      <c r="E188" s="320" t="s">
        <v>16</v>
      </c>
      <c r="F188" s="326"/>
      <c r="G188" s="313">
        <v>50000</v>
      </c>
      <c r="H188" s="321">
        <v>50000</v>
      </c>
      <c r="I188" s="304"/>
      <c r="J188" s="304"/>
      <c r="K188" s="304"/>
      <c r="L188" s="347"/>
      <c r="M188" s="2"/>
      <c r="N188" s="2"/>
      <c r="O188" s="2"/>
    </row>
    <row r="189" spans="1:15" ht="15.75">
      <c r="A189" s="311"/>
      <c r="B189" s="320"/>
      <c r="C189" s="320"/>
      <c r="D189" s="320"/>
      <c r="E189" s="320"/>
      <c r="F189" s="326"/>
      <c r="G189" s="313"/>
      <c r="H189" s="321"/>
      <c r="I189" s="304"/>
      <c r="J189" s="304"/>
      <c r="K189" s="304"/>
      <c r="L189" s="347"/>
      <c r="M189" s="2"/>
      <c r="N189" s="2"/>
      <c r="O189" s="2"/>
    </row>
    <row r="190" spans="1:15" ht="15.75">
      <c r="A190" s="307" t="s">
        <v>124</v>
      </c>
      <c r="B190" s="318"/>
      <c r="C190" s="318"/>
      <c r="D190" s="318"/>
      <c r="E190" s="318"/>
      <c r="F190" s="391"/>
      <c r="G190" s="316">
        <f>SUM(G191)</f>
        <v>0</v>
      </c>
      <c r="H190" s="328">
        <f>SUM(H191)</f>
        <v>406000</v>
      </c>
      <c r="I190" s="304"/>
      <c r="J190" s="304"/>
      <c r="K190" s="304"/>
      <c r="L190" s="347"/>
      <c r="M190" s="2"/>
      <c r="N190" s="2"/>
      <c r="O190" s="2"/>
    </row>
    <row r="191" spans="1:15" ht="15.75">
      <c r="A191" s="309" t="s">
        <v>29</v>
      </c>
      <c r="B191" s="320"/>
      <c r="C191" s="384" t="s">
        <v>298</v>
      </c>
      <c r="D191" s="384"/>
      <c r="E191" s="384"/>
      <c r="F191" s="326"/>
      <c r="G191" s="310">
        <f>SUM(G192+G195)</f>
        <v>0</v>
      </c>
      <c r="H191" s="310">
        <f>SUM(H192+H195)</f>
        <v>406000</v>
      </c>
      <c r="I191" s="304"/>
      <c r="J191" s="304"/>
      <c r="K191" s="304"/>
      <c r="L191" s="347"/>
      <c r="M191" s="2"/>
      <c r="N191" s="2"/>
      <c r="O191" s="2"/>
    </row>
    <row r="192" spans="1:15" ht="15.75">
      <c r="A192" s="309"/>
      <c r="B192" s="320" t="s">
        <v>42</v>
      </c>
      <c r="C192" s="320"/>
      <c r="D192" s="320" t="s">
        <v>43</v>
      </c>
      <c r="E192" s="320"/>
      <c r="F192" s="326"/>
      <c r="G192" s="317">
        <f>SUM(G193:G194)</f>
        <v>0</v>
      </c>
      <c r="H192" s="317">
        <f>SUM(H193:H194)</f>
        <v>325000</v>
      </c>
      <c r="I192" s="304"/>
      <c r="J192" s="304"/>
      <c r="K192" s="304"/>
      <c r="L192" s="347"/>
      <c r="M192" s="2"/>
      <c r="N192" s="2"/>
      <c r="O192" s="2"/>
    </row>
    <row r="193" spans="1:15" ht="15.75">
      <c r="A193" s="311"/>
      <c r="B193" s="320"/>
      <c r="C193" s="320" t="s">
        <v>47</v>
      </c>
      <c r="D193" s="320" t="s">
        <v>6</v>
      </c>
      <c r="E193" s="320"/>
      <c r="F193" s="326"/>
      <c r="G193" s="313">
        <v>0</v>
      </c>
      <c r="H193" s="321">
        <v>300000</v>
      </c>
      <c r="I193" s="304"/>
      <c r="J193" s="304"/>
      <c r="K193" s="304"/>
      <c r="L193" s="347"/>
      <c r="M193" s="2"/>
      <c r="N193" s="2"/>
      <c r="O193" s="2"/>
    </row>
    <row r="194" spans="1:15" ht="15.75">
      <c r="A194" s="306"/>
      <c r="B194" s="320"/>
      <c r="C194" s="320" t="s">
        <v>48</v>
      </c>
      <c r="D194" s="320" t="s">
        <v>49</v>
      </c>
      <c r="E194" s="320"/>
      <c r="F194" s="326"/>
      <c r="G194" s="313">
        <v>0</v>
      </c>
      <c r="H194" s="321">
        <v>25000</v>
      </c>
      <c r="I194" s="304"/>
      <c r="J194" s="304"/>
      <c r="K194" s="304"/>
      <c r="L194" s="347"/>
      <c r="M194" s="2"/>
      <c r="N194" s="2"/>
      <c r="O194" s="2"/>
    </row>
    <row r="195" spans="1:15" ht="15.75">
      <c r="A195" s="306"/>
      <c r="B195" s="320" t="s">
        <v>51</v>
      </c>
      <c r="C195" s="320"/>
      <c r="D195" s="320" t="s">
        <v>52</v>
      </c>
      <c r="E195" s="320"/>
      <c r="F195" s="326"/>
      <c r="G195" s="313">
        <f>SUM(G196)</f>
        <v>0</v>
      </c>
      <c r="H195" s="313">
        <f>SUM(H196)</f>
        <v>81000</v>
      </c>
      <c r="I195" s="304"/>
      <c r="J195" s="304"/>
      <c r="K195" s="304"/>
      <c r="L195" s="347"/>
      <c r="M195" s="2"/>
      <c r="N195" s="2"/>
      <c r="O195" s="2"/>
    </row>
    <row r="196" spans="1:15" ht="15.75">
      <c r="A196" s="306"/>
      <c r="B196" s="320"/>
      <c r="C196" s="320" t="s">
        <v>53</v>
      </c>
      <c r="D196" s="320" t="s">
        <v>54</v>
      </c>
      <c r="E196" s="320"/>
      <c r="F196" s="326"/>
      <c r="G196" s="313">
        <v>0</v>
      </c>
      <c r="H196" s="321">
        <v>81000</v>
      </c>
      <c r="I196" s="304"/>
      <c r="J196" s="304"/>
      <c r="K196" s="304"/>
      <c r="L196" s="347"/>
      <c r="M196" s="2"/>
      <c r="N196" s="2"/>
      <c r="O196" s="2"/>
    </row>
    <row r="197" spans="1:15" ht="15.75">
      <c r="A197" s="306"/>
      <c r="B197" s="320"/>
      <c r="C197" s="320"/>
      <c r="D197" s="320"/>
      <c r="E197" s="320"/>
      <c r="F197" s="326"/>
      <c r="G197" s="313"/>
      <c r="H197" s="321"/>
      <c r="I197" s="304"/>
      <c r="J197" s="304"/>
      <c r="K197" s="304"/>
      <c r="L197" s="347"/>
      <c r="M197" s="2"/>
      <c r="N197" s="2"/>
      <c r="O197" s="2"/>
    </row>
    <row r="198" spans="1:15" ht="15.75">
      <c r="A198" s="320"/>
      <c r="B198" s="320"/>
      <c r="C198" s="320"/>
      <c r="D198" s="320"/>
      <c r="E198" s="320"/>
      <c r="F198" s="326"/>
      <c r="G198" s="313"/>
      <c r="H198" s="321"/>
      <c r="I198" s="304"/>
      <c r="J198" s="304"/>
      <c r="K198" s="304"/>
      <c r="L198" s="347"/>
      <c r="M198" s="2"/>
      <c r="N198" s="2"/>
      <c r="O198" s="2"/>
    </row>
    <row r="199" spans="1:15" ht="15.75">
      <c r="A199" s="307" t="s">
        <v>297</v>
      </c>
      <c r="B199" s="318"/>
      <c r="C199" s="318"/>
      <c r="D199" s="318"/>
      <c r="E199" s="318"/>
      <c r="F199" s="391"/>
      <c r="G199" s="316">
        <f aca="true" t="shared" si="0" ref="G199:H201">SUM(G200)</f>
        <v>0</v>
      </c>
      <c r="H199" s="328">
        <f t="shared" si="0"/>
        <v>35000</v>
      </c>
      <c r="I199" s="304"/>
      <c r="J199" s="304"/>
      <c r="K199" s="304"/>
      <c r="L199" s="347"/>
      <c r="M199" s="2"/>
      <c r="N199" s="2"/>
      <c r="O199" s="2"/>
    </row>
    <row r="200" spans="1:15" ht="15.75">
      <c r="A200" s="309" t="s">
        <v>29</v>
      </c>
      <c r="B200" s="320"/>
      <c r="C200" s="384" t="s">
        <v>298</v>
      </c>
      <c r="D200" s="384"/>
      <c r="E200" s="384"/>
      <c r="F200" s="326"/>
      <c r="G200" s="310">
        <f t="shared" si="0"/>
        <v>0</v>
      </c>
      <c r="H200" s="310">
        <f t="shared" si="0"/>
        <v>35000</v>
      </c>
      <c r="I200" s="304"/>
      <c r="J200" s="304"/>
      <c r="K200" s="304"/>
      <c r="L200" s="347"/>
      <c r="M200" s="2"/>
      <c r="N200" s="2"/>
      <c r="O200" s="2"/>
    </row>
    <row r="201" spans="1:15" ht="15.75">
      <c r="A201" s="309"/>
      <c r="B201" s="320" t="s">
        <v>51</v>
      </c>
      <c r="C201" s="320"/>
      <c r="D201" s="320" t="s">
        <v>52</v>
      </c>
      <c r="E201" s="320"/>
      <c r="F201" s="326"/>
      <c r="G201" s="317">
        <f t="shared" si="0"/>
        <v>0</v>
      </c>
      <c r="H201" s="317">
        <f t="shared" si="0"/>
        <v>35000</v>
      </c>
      <c r="I201" s="304"/>
      <c r="J201" s="304"/>
      <c r="K201" s="304"/>
      <c r="L201" s="347"/>
      <c r="M201" s="2"/>
      <c r="N201" s="2"/>
      <c r="O201" s="2"/>
    </row>
    <row r="202" spans="1:15" ht="15.75">
      <c r="A202" s="309"/>
      <c r="B202" s="320"/>
      <c r="C202" s="43" t="s">
        <v>238</v>
      </c>
      <c r="D202" s="43" t="s">
        <v>298</v>
      </c>
      <c r="E202" s="43"/>
      <c r="F202" s="326"/>
      <c r="G202" s="317">
        <v>0</v>
      </c>
      <c r="H202" s="317">
        <v>35000</v>
      </c>
      <c r="I202" s="304"/>
      <c r="J202" s="304"/>
      <c r="K202" s="304"/>
      <c r="L202" s="347"/>
      <c r="M202" s="2"/>
      <c r="N202" s="2"/>
      <c r="O202" s="2"/>
    </row>
    <row r="203" spans="1:15" ht="15.75">
      <c r="A203" s="309"/>
      <c r="B203" s="320"/>
      <c r="C203" s="320"/>
      <c r="D203" s="320"/>
      <c r="E203" s="320"/>
      <c r="F203" s="326"/>
      <c r="G203" s="310"/>
      <c r="H203" s="310"/>
      <c r="I203" s="304"/>
      <c r="J203" s="304"/>
      <c r="K203" s="304"/>
      <c r="L203" s="347"/>
      <c r="M203" s="2"/>
      <c r="N203" s="2"/>
      <c r="O203" s="2"/>
    </row>
    <row r="204" spans="1:15" ht="15.75">
      <c r="A204" s="307" t="s">
        <v>302</v>
      </c>
      <c r="B204" s="318"/>
      <c r="C204" s="322"/>
      <c r="D204" s="322"/>
      <c r="E204" s="322"/>
      <c r="F204" s="391"/>
      <c r="G204" s="316">
        <f>SUM(G205+G210)</f>
        <v>0</v>
      </c>
      <c r="H204" s="316">
        <f>SUM(H205+H210)</f>
        <v>1164050</v>
      </c>
      <c r="I204" s="304"/>
      <c r="J204" s="304"/>
      <c r="K204" s="304"/>
      <c r="L204" s="347"/>
      <c r="M204" s="2"/>
      <c r="N204" s="2"/>
      <c r="O204" s="2"/>
    </row>
    <row r="205" spans="1:15" ht="15.75">
      <c r="A205" s="309" t="s">
        <v>29</v>
      </c>
      <c r="B205" s="320"/>
      <c r="C205" s="384" t="s">
        <v>298</v>
      </c>
      <c r="D205" s="384"/>
      <c r="E205" s="384"/>
      <c r="F205" s="326"/>
      <c r="G205" s="310">
        <f>SUM(G206+G208)</f>
        <v>0</v>
      </c>
      <c r="H205" s="310">
        <f>SUM(H206+H208)</f>
        <v>64000</v>
      </c>
      <c r="I205" s="304"/>
      <c r="J205" s="304"/>
      <c r="K205" s="304"/>
      <c r="L205" s="347"/>
      <c r="M205" s="2"/>
      <c r="N205" s="2"/>
      <c r="O205" s="2"/>
    </row>
    <row r="206" spans="1:15" ht="15.75">
      <c r="A206" s="309"/>
      <c r="B206" s="320" t="s">
        <v>31</v>
      </c>
      <c r="C206" s="320"/>
      <c r="D206" s="320" t="s">
        <v>3</v>
      </c>
      <c r="E206" s="306"/>
      <c r="F206" s="326"/>
      <c r="G206" s="317">
        <f>SUM(G207)</f>
        <v>0</v>
      </c>
      <c r="H206" s="317">
        <f>SUM(H207)</f>
        <v>50000</v>
      </c>
      <c r="I206" s="304"/>
      <c r="J206" s="304"/>
      <c r="K206" s="304"/>
      <c r="L206" s="347"/>
      <c r="M206" s="2"/>
      <c r="N206" s="2"/>
      <c r="O206" s="2"/>
    </row>
    <row r="207" spans="1:15" ht="15.75">
      <c r="A207" s="309"/>
      <c r="B207" s="320"/>
      <c r="C207" s="320" t="s">
        <v>34</v>
      </c>
      <c r="D207" s="320" t="s">
        <v>35</v>
      </c>
      <c r="E207" s="320"/>
      <c r="F207" s="326"/>
      <c r="G207" s="317">
        <v>0</v>
      </c>
      <c r="H207" s="314">
        <v>50000</v>
      </c>
      <c r="I207" s="304"/>
      <c r="J207" s="304"/>
      <c r="K207" s="304"/>
      <c r="L207" s="347"/>
      <c r="M207" s="2"/>
      <c r="N207" s="2"/>
      <c r="O207" s="2"/>
    </row>
    <row r="208" spans="1:15" ht="15.75">
      <c r="A208" s="309"/>
      <c r="B208" s="320" t="s">
        <v>51</v>
      </c>
      <c r="C208" s="320"/>
      <c r="D208" s="320" t="s">
        <v>52</v>
      </c>
      <c r="E208" s="320"/>
      <c r="F208" s="326"/>
      <c r="G208" s="317">
        <f>SUM(G209)</f>
        <v>0</v>
      </c>
      <c r="H208" s="317">
        <f>SUM(H209)</f>
        <v>14000</v>
      </c>
      <c r="I208" s="304"/>
      <c r="J208" s="304"/>
      <c r="K208" s="304"/>
      <c r="L208" s="347"/>
      <c r="M208" s="2"/>
      <c r="N208" s="2"/>
      <c r="O208" s="2"/>
    </row>
    <row r="209" spans="1:15" ht="15.75">
      <c r="A209" s="309"/>
      <c r="B209" s="320"/>
      <c r="C209" s="320" t="s">
        <v>53</v>
      </c>
      <c r="D209" s="320" t="s">
        <v>54</v>
      </c>
      <c r="E209" s="320"/>
      <c r="F209" s="326"/>
      <c r="G209" s="317">
        <v>0</v>
      </c>
      <c r="H209" s="314">
        <v>14000</v>
      </c>
      <c r="I209" s="304"/>
      <c r="J209" s="304"/>
      <c r="K209" s="304"/>
      <c r="L209" s="347"/>
      <c r="M209" s="2"/>
      <c r="N209" s="2"/>
      <c r="O209" s="2"/>
    </row>
    <row r="210" spans="1:15" ht="15.75">
      <c r="A210" s="309" t="s">
        <v>71</v>
      </c>
      <c r="B210" s="320"/>
      <c r="C210" s="384" t="s">
        <v>72</v>
      </c>
      <c r="D210" s="320"/>
      <c r="E210" s="320"/>
      <c r="F210" s="326"/>
      <c r="G210" s="310">
        <f>SUM(G211+G213)</f>
        <v>0</v>
      </c>
      <c r="H210" s="310">
        <f>SUM(H211+H213)</f>
        <v>1100050</v>
      </c>
      <c r="I210" s="304"/>
      <c r="J210" s="304"/>
      <c r="K210" s="304"/>
      <c r="L210" s="347"/>
      <c r="M210" s="2"/>
      <c r="N210" s="2"/>
      <c r="O210" s="2"/>
    </row>
    <row r="211" spans="1:15" ht="15.75">
      <c r="A211" s="311"/>
      <c r="B211" s="320" t="s">
        <v>203</v>
      </c>
      <c r="C211" s="320"/>
      <c r="D211" s="320" t="s">
        <v>204</v>
      </c>
      <c r="E211" s="320"/>
      <c r="F211" s="326"/>
      <c r="G211" s="317">
        <f>SUM(G212)</f>
        <v>0</v>
      </c>
      <c r="H211" s="317">
        <f>SUM(H212)</f>
        <v>866180</v>
      </c>
      <c r="I211" s="304"/>
      <c r="J211" s="304"/>
      <c r="K211" s="304"/>
      <c r="L211" s="347"/>
      <c r="M211" s="2"/>
      <c r="N211" s="2"/>
      <c r="O211" s="2"/>
    </row>
    <row r="212" spans="1:15" ht="15.75">
      <c r="A212" s="311"/>
      <c r="B212" s="320"/>
      <c r="C212" s="320"/>
      <c r="D212" s="320"/>
      <c r="E212" s="320" t="s">
        <v>305</v>
      </c>
      <c r="F212" s="326"/>
      <c r="G212" s="317">
        <v>0</v>
      </c>
      <c r="H212" s="317">
        <v>866180</v>
      </c>
      <c r="I212" s="304"/>
      <c r="J212" s="304"/>
      <c r="K212" s="304"/>
      <c r="L212" s="347"/>
      <c r="M212" s="2"/>
      <c r="N212" s="2"/>
      <c r="O212" s="2"/>
    </row>
    <row r="213" spans="1:15" ht="15.75">
      <c r="A213" s="311"/>
      <c r="B213" s="320" t="s">
        <v>205</v>
      </c>
      <c r="C213" s="320"/>
      <c r="D213" s="320" t="s">
        <v>304</v>
      </c>
      <c r="E213" s="320"/>
      <c r="F213" s="326"/>
      <c r="G213" s="317">
        <v>0</v>
      </c>
      <c r="H213" s="317">
        <v>233870</v>
      </c>
      <c r="I213" s="304"/>
      <c r="J213" s="304"/>
      <c r="K213" s="304"/>
      <c r="L213" s="347"/>
      <c r="M213" s="2"/>
      <c r="N213" s="2"/>
      <c r="O213" s="2"/>
    </row>
    <row r="214" spans="1:15" ht="15.75">
      <c r="A214" s="311"/>
      <c r="B214" s="320"/>
      <c r="C214" s="320"/>
      <c r="D214" s="320"/>
      <c r="E214" s="320"/>
      <c r="F214" s="326"/>
      <c r="G214" s="313"/>
      <c r="H214" s="327"/>
      <c r="I214" s="304"/>
      <c r="J214" s="304"/>
      <c r="K214" s="304"/>
      <c r="L214" s="347"/>
      <c r="M214" s="2"/>
      <c r="N214" s="2"/>
      <c r="O214" s="2"/>
    </row>
    <row r="215" spans="1:15" ht="16.5" thickBot="1">
      <c r="A215" s="329" t="s">
        <v>179</v>
      </c>
      <c r="B215" s="330"/>
      <c r="C215" s="330"/>
      <c r="D215" s="330"/>
      <c r="E215" s="330"/>
      <c r="F215" s="397">
        <v>4</v>
      </c>
      <c r="G215" s="398">
        <f>SUM(G158+G139+G125+G109+G96+G88+G56+G9+G172+G180+G50+G43+G134+G117+G185+G190+G199+G204)</f>
        <v>33763420</v>
      </c>
      <c r="H215" s="399">
        <f>SUM(H158+H139+H125+H109+H96+H88+H56+H9+H172+H180+H50+H43+H134+H117+H185+H190+H199+H204)</f>
        <v>67070580</v>
      </c>
      <c r="I215" s="304"/>
      <c r="J215" s="304"/>
      <c r="K215" s="304"/>
      <c r="L215" s="347"/>
      <c r="M215" s="2"/>
      <c r="N215" s="2"/>
      <c r="O215" s="2"/>
    </row>
    <row r="216" spans="1:15" ht="15.75">
      <c r="A216" s="304"/>
      <c r="B216" s="400"/>
      <c r="C216" s="400"/>
      <c r="D216" s="400"/>
      <c r="E216" s="400"/>
      <c r="F216" s="400"/>
      <c r="G216" s="304"/>
      <c r="H216" s="304"/>
      <c r="I216" s="304"/>
      <c r="J216" s="304"/>
      <c r="K216" s="304"/>
      <c r="L216" s="347"/>
      <c r="M216" s="2"/>
      <c r="N216" s="2"/>
      <c r="O216" s="2"/>
    </row>
    <row r="217" spans="1:15" ht="15.75">
      <c r="A217" s="367"/>
      <c r="B217" s="43"/>
      <c r="C217" s="43"/>
      <c r="D217" s="43"/>
      <c r="E217" s="43"/>
      <c r="F217" s="43"/>
      <c r="G217" s="304"/>
      <c r="H217" s="304"/>
      <c r="I217" s="304"/>
      <c r="J217" s="304"/>
      <c r="K217" s="304"/>
      <c r="L217" s="347"/>
      <c r="M217" s="2"/>
      <c r="N217" s="2"/>
      <c r="O217" s="2"/>
    </row>
    <row r="218" spans="1:15" ht="15.75">
      <c r="A218" s="367"/>
      <c r="B218" s="43"/>
      <c r="C218" s="43"/>
      <c r="D218" s="43"/>
      <c r="E218" s="43"/>
      <c r="F218" s="43"/>
      <c r="G218" s="304"/>
      <c r="H218" s="304"/>
      <c r="I218" s="304"/>
      <c r="J218" s="304"/>
      <c r="K218" s="304"/>
      <c r="L218" s="347"/>
      <c r="M218" s="2"/>
      <c r="N218" s="2"/>
      <c r="O218" s="2"/>
    </row>
  </sheetData>
  <sheetProtection/>
  <mergeCells count="15">
    <mergeCell ref="A5:H5"/>
    <mergeCell ref="A7:E8"/>
    <mergeCell ref="F7:F8"/>
    <mergeCell ref="G7:G8"/>
    <mergeCell ref="H7:H8"/>
    <mergeCell ref="E1:H1"/>
    <mergeCell ref="E2:H2"/>
    <mergeCell ref="A3:H3"/>
    <mergeCell ref="A4:H4"/>
    <mergeCell ref="C51:E51"/>
    <mergeCell ref="A138:F138"/>
    <mergeCell ref="E33:F33"/>
    <mergeCell ref="E34:F34"/>
    <mergeCell ref="E38:F38"/>
    <mergeCell ref="D66:F66"/>
  </mergeCells>
  <printOptions gridLines="1" headings="1"/>
  <pageMargins left="0.7874015748031497" right="0.7874015748031497" top="0.7874015748031497" bottom="0.7874015748031497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H10" sqref="H10"/>
    </sheetView>
  </sheetViews>
  <sheetFormatPr defaultColWidth="9.140625" defaultRowHeight="12.75"/>
  <cols>
    <col min="1" max="1" width="34.00390625" style="0" customWidth="1"/>
    <col min="2" max="2" width="21.57421875" style="0" customWidth="1"/>
    <col min="3" max="3" width="22.57421875" style="0" customWidth="1"/>
  </cols>
  <sheetData>
    <row r="1" spans="1:3" ht="15.75">
      <c r="A1" s="444" t="s">
        <v>324</v>
      </c>
      <c r="B1" s="444"/>
      <c r="C1" s="444"/>
    </row>
    <row r="2" spans="1:3" ht="15.75">
      <c r="A2" s="444" t="s">
        <v>314</v>
      </c>
      <c r="B2" s="444"/>
      <c r="C2" s="444"/>
    </row>
    <row r="3" spans="1:3" ht="15.75">
      <c r="A3" s="303"/>
      <c r="B3" s="303"/>
      <c r="C3" s="303"/>
    </row>
    <row r="4" spans="1:3" ht="15.75">
      <c r="A4" s="433" t="s">
        <v>175</v>
      </c>
      <c r="B4" s="433"/>
      <c r="C4" s="433"/>
    </row>
    <row r="5" spans="1:3" ht="15.75">
      <c r="A5" s="433" t="s">
        <v>289</v>
      </c>
      <c r="B5" s="433"/>
      <c r="C5" s="433"/>
    </row>
    <row r="6" spans="1:3" ht="15.75">
      <c r="A6" s="470" t="s">
        <v>288</v>
      </c>
      <c r="B6" s="470"/>
      <c r="C6" s="470"/>
    </row>
    <row r="7" spans="1:3" ht="16.5" thickBot="1">
      <c r="A7" s="244"/>
      <c r="B7" s="244"/>
      <c r="C7" s="262"/>
    </row>
    <row r="8" spans="1:3" ht="12.75">
      <c r="A8" s="471" t="s">
        <v>148</v>
      </c>
      <c r="B8" s="473" t="s">
        <v>209</v>
      </c>
      <c r="C8" s="468" t="s">
        <v>270</v>
      </c>
    </row>
    <row r="9" spans="1:3" ht="17.25" customHeight="1">
      <c r="A9" s="472"/>
      <c r="B9" s="474"/>
      <c r="C9" s="469"/>
    </row>
    <row r="10" spans="1:3" ht="15.75">
      <c r="A10" s="302" t="s">
        <v>290</v>
      </c>
      <c r="B10" s="265">
        <v>500000</v>
      </c>
      <c r="C10" s="301">
        <v>500000</v>
      </c>
    </row>
    <row r="11" spans="1:3" ht="15.75">
      <c r="A11" s="302" t="s">
        <v>309</v>
      </c>
      <c r="B11" s="265">
        <v>0</v>
      </c>
      <c r="C11" s="301">
        <v>9932616</v>
      </c>
    </row>
    <row r="12" spans="1:3" ht="15.75">
      <c r="A12" s="264" t="s">
        <v>311</v>
      </c>
      <c r="B12" s="265">
        <v>0</v>
      </c>
      <c r="C12" s="294">
        <v>1100050</v>
      </c>
    </row>
    <row r="13" spans="1:3" ht="16.5" thickBot="1">
      <c r="A13" s="266" t="s">
        <v>154</v>
      </c>
      <c r="B13" s="267">
        <f>SUM(B10:B10)</f>
        <v>500000</v>
      </c>
      <c r="C13" s="267">
        <f>SUM(C10:C12)</f>
        <v>11532666</v>
      </c>
    </row>
  </sheetData>
  <sheetProtection/>
  <mergeCells count="8">
    <mergeCell ref="C8:C9"/>
    <mergeCell ref="A1:C1"/>
    <mergeCell ref="A2:C2"/>
    <mergeCell ref="A4:C4"/>
    <mergeCell ref="A5:C5"/>
    <mergeCell ref="A6:C6"/>
    <mergeCell ref="A8:A9"/>
    <mergeCell ref="B8:B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I12" sqref="I12"/>
    </sheetView>
  </sheetViews>
  <sheetFormatPr defaultColWidth="9.140625" defaultRowHeight="12.75"/>
  <cols>
    <col min="1" max="1" width="4.00390625" style="0" customWidth="1"/>
    <col min="2" max="2" width="49.57421875" style="0" customWidth="1"/>
    <col min="3" max="4" width="11.00390625" style="0" customWidth="1"/>
    <col min="5" max="5" width="11.57421875" style="0" customWidth="1"/>
  </cols>
  <sheetData>
    <row r="1" spans="1:5" ht="15.75">
      <c r="A1" s="91"/>
      <c r="B1" s="444" t="s">
        <v>327</v>
      </c>
      <c r="C1" s="444"/>
      <c r="D1" s="444"/>
      <c r="E1" s="444"/>
    </row>
    <row r="2" spans="1:5" ht="15.75">
      <c r="A2" s="91"/>
      <c r="B2" s="444" t="s">
        <v>312</v>
      </c>
      <c r="C2" s="444"/>
      <c r="D2" s="444"/>
      <c r="E2" s="444"/>
    </row>
    <row r="3" spans="1:5" ht="15.75">
      <c r="A3" s="91"/>
      <c r="B3" s="480" t="s">
        <v>175</v>
      </c>
      <c r="C3" s="480"/>
      <c r="D3" s="480"/>
      <c r="E3" s="91"/>
    </row>
    <row r="4" spans="1:5" ht="15.75">
      <c r="A4" s="91"/>
      <c r="B4" s="501" t="s">
        <v>171</v>
      </c>
      <c r="C4" s="501"/>
      <c r="D4" s="501"/>
      <c r="E4" s="91"/>
    </row>
    <row r="5" spans="1:5" ht="15.75">
      <c r="A5" s="91"/>
      <c r="B5" s="481"/>
      <c r="C5" s="481"/>
      <c r="D5" s="481"/>
      <c r="E5" s="91"/>
    </row>
    <row r="6" spans="1:5" ht="16.5" thickBot="1">
      <c r="A6" s="96"/>
      <c r="B6" s="135"/>
      <c r="C6" s="135"/>
      <c r="D6" s="135"/>
      <c r="E6" s="91"/>
    </row>
    <row r="7" spans="1:5" ht="47.25">
      <c r="A7" s="207"/>
      <c r="B7" s="208" t="s">
        <v>148</v>
      </c>
      <c r="C7" s="231" t="s">
        <v>249</v>
      </c>
      <c r="D7" s="422" t="s">
        <v>287</v>
      </c>
      <c r="E7" s="412" t="s">
        <v>294</v>
      </c>
    </row>
    <row r="8" spans="1:5" s="332" customFormat="1" ht="15.75" customHeight="1">
      <c r="A8" s="410" t="s">
        <v>160</v>
      </c>
      <c r="B8" s="409" t="s">
        <v>161</v>
      </c>
      <c r="C8" s="411">
        <v>291000</v>
      </c>
      <c r="D8" s="423">
        <v>0</v>
      </c>
      <c r="E8" s="413">
        <f>SUM('1. mérleg'!D14)</f>
        <v>0</v>
      </c>
    </row>
    <row r="9" spans="1:5" ht="15.75" customHeight="1">
      <c r="A9" s="161" t="s">
        <v>105</v>
      </c>
      <c r="B9" s="404" t="s">
        <v>106</v>
      </c>
      <c r="C9" s="230">
        <v>300000</v>
      </c>
      <c r="D9" s="419">
        <v>1500000</v>
      </c>
      <c r="E9" s="414">
        <f>SUM('1. mérleg'!D15)</f>
        <v>18500000</v>
      </c>
    </row>
    <row r="10" spans="1:5" ht="15.75" customHeight="1">
      <c r="A10" s="161" t="s">
        <v>112</v>
      </c>
      <c r="B10" s="404" t="s">
        <v>162</v>
      </c>
      <c r="C10" s="230">
        <v>0</v>
      </c>
      <c r="D10" s="419">
        <v>0</v>
      </c>
      <c r="E10" s="414">
        <f>SUM('1. mérleg'!D16)</f>
        <v>0</v>
      </c>
    </row>
    <row r="11" spans="1:5" ht="15.75" customHeight="1">
      <c r="A11" s="211"/>
      <c r="B11" s="169"/>
      <c r="C11" s="230"/>
      <c r="D11" s="419"/>
      <c r="E11" s="415"/>
    </row>
    <row r="12" spans="1:5" ht="15.75" customHeight="1">
      <c r="A12" s="212"/>
      <c r="B12" s="170" t="s">
        <v>172</v>
      </c>
      <c r="C12" s="175">
        <f>SUM(C8:C11)</f>
        <v>591000</v>
      </c>
      <c r="D12" s="416">
        <f>SUM(D8:D11)</f>
        <v>1500000</v>
      </c>
      <c r="E12" s="416">
        <f>SUM(E8:E11)</f>
        <v>18500000</v>
      </c>
    </row>
    <row r="13" spans="1:5" ht="15.75" customHeight="1">
      <c r="A13" s="214"/>
      <c r="B13" s="405"/>
      <c r="C13" s="225"/>
      <c r="D13" s="419"/>
      <c r="E13" s="417"/>
    </row>
    <row r="14" spans="1:5" ht="15.75" customHeight="1">
      <c r="A14" s="164" t="s">
        <v>69</v>
      </c>
      <c r="B14" s="406" t="s">
        <v>70</v>
      </c>
      <c r="C14" s="230">
        <v>515722</v>
      </c>
      <c r="D14" s="419">
        <v>1000000</v>
      </c>
      <c r="E14" s="418">
        <f>SUM('1. mérleg'!D28)</f>
        <v>0</v>
      </c>
    </row>
    <row r="15" spans="1:5" ht="15.75" customHeight="1">
      <c r="A15" s="164" t="s">
        <v>71</v>
      </c>
      <c r="B15" s="406" t="s">
        <v>72</v>
      </c>
      <c r="C15" s="230">
        <v>238760</v>
      </c>
      <c r="D15" s="419">
        <v>0</v>
      </c>
      <c r="E15" s="419">
        <f>SUM('1. mérleg'!D29)</f>
        <v>11532666</v>
      </c>
    </row>
    <row r="16" spans="1:5" ht="15.75" customHeight="1">
      <c r="A16" s="161" t="s">
        <v>74</v>
      </c>
      <c r="B16" s="407" t="s">
        <v>73</v>
      </c>
      <c r="C16" s="230">
        <v>15605</v>
      </c>
      <c r="D16" s="419">
        <v>0</v>
      </c>
      <c r="E16" s="414">
        <f>SUM('1. mérleg'!D30)</f>
        <v>0</v>
      </c>
    </row>
    <row r="17" spans="1:5" ht="15.75" customHeight="1">
      <c r="A17" s="214"/>
      <c r="B17" s="169"/>
      <c r="C17" s="230"/>
      <c r="D17" s="419"/>
      <c r="E17" s="417"/>
    </row>
    <row r="18" spans="1:5" ht="15.75" customHeight="1">
      <c r="A18" s="216"/>
      <c r="B18" s="170" t="s">
        <v>173</v>
      </c>
      <c r="C18" s="176">
        <f>SUM(C14:C17)</f>
        <v>770087</v>
      </c>
      <c r="D18" s="420">
        <f>SUM(D14:D17)</f>
        <v>1000000</v>
      </c>
      <c r="E18" s="420">
        <f>SUM(E14:E17)</f>
        <v>11532666</v>
      </c>
    </row>
    <row r="19" spans="1:5" ht="15.75" customHeight="1">
      <c r="A19" s="214"/>
      <c r="B19" s="174"/>
      <c r="C19" s="230"/>
      <c r="D19" s="419"/>
      <c r="E19" s="417"/>
    </row>
    <row r="20" spans="1:5" ht="15.75" customHeight="1">
      <c r="A20" s="214"/>
      <c r="B20" s="174"/>
      <c r="C20" s="230"/>
      <c r="D20" s="419"/>
      <c r="E20" s="417"/>
    </row>
    <row r="21" spans="1:5" ht="15.75" customHeight="1">
      <c r="A21" s="214"/>
      <c r="B21" s="407"/>
      <c r="C21" s="230"/>
      <c r="D21" s="419"/>
      <c r="E21" s="417"/>
    </row>
    <row r="22" spans="1:5" ht="15.75" customHeight="1">
      <c r="A22" s="161" t="s">
        <v>159</v>
      </c>
      <c r="B22" s="407" t="s">
        <v>158</v>
      </c>
      <c r="C22" s="230">
        <v>1425893</v>
      </c>
      <c r="D22" s="419">
        <v>11214892</v>
      </c>
      <c r="E22" s="418">
        <f>SUM('1. mérleg'!D33)</f>
        <v>700000</v>
      </c>
    </row>
    <row r="23" spans="1:5" ht="15.75" customHeight="1">
      <c r="A23" s="161"/>
      <c r="B23" s="407"/>
      <c r="C23" s="230"/>
      <c r="D23" s="424"/>
      <c r="E23" s="417"/>
    </row>
    <row r="24" spans="1:5" ht="15.75" customHeight="1" thickBot="1">
      <c r="A24" s="218"/>
      <c r="B24" s="408" t="s">
        <v>158</v>
      </c>
      <c r="C24" s="220">
        <f>SUM(C22:C23)</f>
        <v>1425893</v>
      </c>
      <c r="D24" s="221">
        <f>SUM(D22:D23)</f>
        <v>11214892</v>
      </c>
      <c r="E24" s="421">
        <f>SUM(E22)</f>
        <v>700000</v>
      </c>
    </row>
    <row r="25" spans="1:5" ht="15.75">
      <c r="A25" s="63"/>
      <c r="B25" s="66"/>
      <c r="C25" s="93"/>
      <c r="D25" s="93"/>
      <c r="E25" s="92"/>
    </row>
    <row r="26" spans="1:5" ht="15.75">
      <c r="A26" s="92"/>
      <c r="B26" s="94"/>
      <c r="C26" s="95"/>
      <c r="D26" s="95"/>
      <c r="E26" s="92"/>
    </row>
    <row r="27" spans="1:5" ht="15.75">
      <c r="A27" s="92"/>
      <c r="B27" s="94"/>
      <c r="C27" s="95"/>
      <c r="D27" s="95"/>
      <c r="E27" s="92"/>
    </row>
  </sheetData>
  <sheetProtection/>
  <mergeCells count="5">
    <mergeCell ref="B1:E1"/>
    <mergeCell ref="B2:E2"/>
    <mergeCell ref="B3:D3"/>
    <mergeCell ref="B4:D4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6"/>
  <sheetViews>
    <sheetView zoomScalePageLayoutView="0" workbookViewId="0" topLeftCell="A1">
      <selection activeCell="E1" sqref="E1:H1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3.00390625" style="2" customWidth="1"/>
    <col min="7" max="7" width="19.7109375" style="2" customWidth="1"/>
    <col min="8" max="8" width="23.7109375" style="2" customWidth="1"/>
    <col min="9" max="9" width="12.00390625" style="2" customWidth="1"/>
    <col min="10" max="10" width="9.140625" style="53" customWidth="1"/>
    <col min="11" max="16384" width="9.140625" style="2" customWidth="1"/>
  </cols>
  <sheetData>
    <row r="1" spans="5:8" ht="15.75">
      <c r="E1" s="444" t="s">
        <v>322</v>
      </c>
      <c r="F1" s="444"/>
      <c r="G1" s="444"/>
      <c r="H1" s="444"/>
    </row>
    <row r="2" spans="5:10" ht="24" customHeight="1">
      <c r="E2" s="444" t="s">
        <v>318</v>
      </c>
      <c r="F2" s="444"/>
      <c r="G2" s="444"/>
      <c r="H2" s="444"/>
      <c r="J2" s="2"/>
    </row>
    <row r="3" spans="1:10" ht="15.75">
      <c r="A3" s="449" t="s">
        <v>175</v>
      </c>
      <c r="B3" s="449"/>
      <c r="C3" s="449"/>
      <c r="D3" s="449"/>
      <c r="E3" s="449"/>
      <c r="F3" s="449"/>
      <c r="G3" s="449"/>
      <c r="H3" s="21"/>
      <c r="J3" s="2"/>
    </row>
    <row r="4" spans="1:10" ht="15.75">
      <c r="A4" s="449" t="s">
        <v>279</v>
      </c>
      <c r="B4" s="449"/>
      <c r="C4" s="449"/>
      <c r="D4" s="449"/>
      <c r="E4" s="449"/>
      <c r="F4" s="449"/>
      <c r="G4" s="449"/>
      <c r="H4" s="21"/>
      <c r="J4" s="2"/>
    </row>
    <row r="5" spans="1:10" ht="15.75">
      <c r="A5" s="449" t="s">
        <v>10</v>
      </c>
      <c r="B5" s="449"/>
      <c r="C5" s="449"/>
      <c r="D5" s="449"/>
      <c r="E5" s="449"/>
      <c r="F5" s="449"/>
      <c r="G5" s="449"/>
      <c r="H5" s="21"/>
      <c r="J5" s="2"/>
    </row>
    <row r="6" spans="5:10" ht="16.5" thickBot="1">
      <c r="E6" s="10"/>
      <c r="F6" s="14"/>
      <c r="G6" s="19"/>
      <c r="H6" s="21"/>
      <c r="J6" s="2"/>
    </row>
    <row r="7" spans="1:10" ht="30" customHeight="1">
      <c r="A7" s="32" t="s">
        <v>18</v>
      </c>
      <c r="B7" s="33"/>
      <c r="C7" s="33"/>
      <c r="D7" s="33"/>
      <c r="E7" s="33"/>
      <c r="F7" s="33"/>
      <c r="G7" s="447" t="s">
        <v>209</v>
      </c>
      <c r="H7" s="450" t="s">
        <v>270</v>
      </c>
      <c r="J7" s="2"/>
    </row>
    <row r="8" spans="1:8" s="19" customFormat="1" ht="22.5" customHeight="1">
      <c r="A8" s="186"/>
      <c r="B8" s="144"/>
      <c r="C8" s="144"/>
      <c r="D8" s="144"/>
      <c r="E8" s="144"/>
      <c r="F8" s="144"/>
      <c r="G8" s="448"/>
      <c r="H8" s="451"/>
    </row>
    <row r="9" spans="1:9" ht="15.75">
      <c r="A9" s="150" t="s">
        <v>19</v>
      </c>
      <c r="B9" s="177"/>
      <c r="C9" s="177"/>
      <c r="D9" s="177"/>
      <c r="E9" s="177"/>
      <c r="F9" s="178"/>
      <c r="G9" s="233">
        <f>SUM(G10+G13)</f>
        <v>15000</v>
      </c>
      <c r="H9" s="233">
        <f>SUM(H10+H13)</f>
        <v>187300</v>
      </c>
      <c r="I9" s="37"/>
    </row>
    <row r="10" spans="1:9" ht="15.75">
      <c r="A10" s="123" t="s">
        <v>99</v>
      </c>
      <c r="B10" s="23"/>
      <c r="C10" s="23" t="s">
        <v>100</v>
      </c>
      <c r="D10" s="23"/>
      <c r="E10" s="23"/>
      <c r="F10" s="143"/>
      <c r="G10" s="141">
        <f>SUM(G11:G12)</f>
        <v>15000</v>
      </c>
      <c r="H10" s="141">
        <f>SUM(H11:H12)</f>
        <v>15000</v>
      </c>
      <c r="I10" s="37"/>
    </row>
    <row r="11" spans="1:9" ht="15.75">
      <c r="A11" s="127"/>
      <c r="B11" s="19"/>
      <c r="C11" s="19" t="s">
        <v>103</v>
      </c>
      <c r="D11" s="19" t="s">
        <v>15</v>
      </c>
      <c r="E11" s="19"/>
      <c r="F11" s="132"/>
      <c r="G11" s="117">
        <v>5000</v>
      </c>
      <c r="H11" s="272">
        <v>5000</v>
      </c>
      <c r="I11" s="37"/>
    </row>
    <row r="12" spans="1:9" ht="15.75">
      <c r="A12" s="127"/>
      <c r="B12" s="19"/>
      <c r="C12" s="19" t="s">
        <v>272</v>
      </c>
      <c r="D12" s="19" t="s">
        <v>273</v>
      </c>
      <c r="E12" s="19"/>
      <c r="F12" s="132"/>
      <c r="G12" s="117">
        <v>10000</v>
      </c>
      <c r="H12" s="272">
        <v>10000</v>
      </c>
      <c r="I12" s="37"/>
    </row>
    <row r="13" spans="1:9" ht="15.75">
      <c r="A13" s="123" t="s">
        <v>307</v>
      </c>
      <c r="B13" s="19"/>
      <c r="C13" s="23" t="s">
        <v>110</v>
      </c>
      <c r="D13" s="23"/>
      <c r="E13" s="23"/>
      <c r="F13" s="132"/>
      <c r="G13" s="117">
        <f>SUM(G14)</f>
        <v>0</v>
      </c>
      <c r="H13" s="117">
        <f>SUM(H14)</f>
        <v>172300</v>
      </c>
      <c r="I13" s="37"/>
    </row>
    <row r="14" spans="1:9" ht="15.75">
      <c r="A14" s="127"/>
      <c r="B14" s="19"/>
      <c r="C14" s="19" t="s">
        <v>242</v>
      </c>
      <c r="D14" s="19" t="s">
        <v>299</v>
      </c>
      <c r="E14" s="19"/>
      <c r="F14" s="132"/>
      <c r="G14" s="117">
        <v>0</v>
      </c>
      <c r="H14" s="272">
        <v>172300</v>
      </c>
      <c r="I14" s="37"/>
    </row>
    <row r="15" spans="1:9" ht="15.75">
      <c r="A15" s="122"/>
      <c r="B15" s="130"/>
      <c r="C15" s="130"/>
      <c r="D15" s="130"/>
      <c r="E15" s="130"/>
      <c r="F15" s="131"/>
      <c r="G15" s="117"/>
      <c r="H15" s="285"/>
      <c r="I15" s="37"/>
    </row>
    <row r="16" spans="1:9" ht="15.75">
      <c r="A16" s="150" t="s">
        <v>146</v>
      </c>
      <c r="B16" s="177"/>
      <c r="C16" s="177"/>
      <c r="D16" s="177"/>
      <c r="E16" s="177"/>
      <c r="F16" s="178"/>
      <c r="G16" s="179">
        <f>SUM(G17)</f>
        <v>1922000</v>
      </c>
      <c r="H16" s="179">
        <f>SUM(H17)</f>
        <v>4933436</v>
      </c>
      <c r="I16" s="37"/>
    </row>
    <row r="17" spans="1:9" ht="16.5" thickBot="1">
      <c r="A17" s="123" t="s">
        <v>114</v>
      </c>
      <c r="B17" s="23"/>
      <c r="C17" s="23" t="s">
        <v>115</v>
      </c>
      <c r="D17" s="23"/>
      <c r="E17" s="23"/>
      <c r="F17" s="143"/>
      <c r="G17" s="141">
        <f>SUM(G18)</f>
        <v>1922000</v>
      </c>
      <c r="H17" s="141">
        <f>SUM(H18)</f>
        <v>4933436</v>
      </c>
      <c r="I17" s="37"/>
    </row>
    <row r="18" spans="1:15" ht="16.5" thickBot="1">
      <c r="A18" s="127"/>
      <c r="B18" s="19" t="s">
        <v>116</v>
      </c>
      <c r="C18" s="19"/>
      <c r="D18" s="19" t="s">
        <v>117</v>
      </c>
      <c r="E18" s="19"/>
      <c r="F18" s="132"/>
      <c r="G18" s="133">
        <f>SUM(G19)</f>
        <v>1922000</v>
      </c>
      <c r="H18" s="133">
        <v>4933436</v>
      </c>
      <c r="I18" s="37"/>
      <c r="J18" s="21"/>
      <c r="O18" s="246"/>
    </row>
    <row r="19" spans="1:9" ht="15.75">
      <c r="A19" s="127"/>
      <c r="B19" s="19"/>
      <c r="C19" s="19" t="s">
        <v>118</v>
      </c>
      <c r="D19" s="19" t="s">
        <v>119</v>
      </c>
      <c r="E19" s="19"/>
      <c r="F19" s="132"/>
      <c r="G19" s="117">
        <f>SUM(G20)</f>
        <v>1922000</v>
      </c>
      <c r="H19" s="117">
        <v>4933436</v>
      </c>
      <c r="I19" s="37"/>
    </row>
    <row r="20" spans="1:9" ht="15.75">
      <c r="A20" s="127"/>
      <c r="B20" s="19"/>
      <c r="C20" s="19" t="s">
        <v>120</v>
      </c>
      <c r="D20" s="19"/>
      <c r="E20" s="19" t="s">
        <v>121</v>
      </c>
      <c r="F20" s="132"/>
      <c r="G20" s="117">
        <v>1922000</v>
      </c>
      <c r="H20" s="272">
        <v>4933436</v>
      </c>
      <c r="I20" s="37"/>
    </row>
    <row r="21" spans="1:9" ht="15.75">
      <c r="A21" s="122"/>
      <c r="B21" s="130"/>
      <c r="C21" s="130"/>
      <c r="D21" s="130"/>
      <c r="E21" s="130"/>
      <c r="F21" s="131"/>
      <c r="G21" s="117"/>
      <c r="H21" s="285"/>
      <c r="I21" s="37"/>
    </row>
    <row r="22" spans="1:9" ht="15.75">
      <c r="A22" s="150" t="s">
        <v>240</v>
      </c>
      <c r="B22" s="177"/>
      <c r="C22" s="177"/>
      <c r="D22" s="177"/>
      <c r="E22" s="177"/>
      <c r="F22" s="178"/>
      <c r="G22" s="179">
        <f>SUM(G23)</f>
        <v>16550000</v>
      </c>
      <c r="H22" s="179">
        <f>SUM(H23)</f>
        <v>16550000</v>
      </c>
      <c r="I22" s="37"/>
    </row>
    <row r="23" spans="1:9" ht="15.75">
      <c r="A23" s="123" t="s">
        <v>85</v>
      </c>
      <c r="B23" s="23"/>
      <c r="C23" s="23" t="s">
        <v>84</v>
      </c>
      <c r="D23" s="23"/>
      <c r="E23" s="23"/>
      <c r="F23" s="143"/>
      <c r="G23" s="141">
        <f>SUM(G24+G27)</f>
        <v>16550000</v>
      </c>
      <c r="H23" s="141">
        <f>SUM(H24+H27)</f>
        <v>16550000</v>
      </c>
      <c r="I23" s="37"/>
    </row>
    <row r="24" spans="1:9" ht="15.75">
      <c r="A24" s="127"/>
      <c r="B24" s="19" t="s">
        <v>86</v>
      </c>
      <c r="C24" s="19"/>
      <c r="D24" s="19" t="s">
        <v>87</v>
      </c>
      <c r="E24" s="19"/>
      <c r="F24" s="132"/>
      <c r="G24" s="133">
        <f>SUM(G25:G26)</f>
        <v>11500000</v>
      </c>
      <c r="H24" s="133">
        <v>11500000</v>
      </c>
      <c r="I24" s="37"/>
    </row>
    <row r="25" spans="1:9" ht="15.75">
      <c r="A25" s="127"/>
      <c r="B25" s="19"/>
      <c r="C25" s="19"/>
      <c r="D25" s="19"/>
      <c r="E25" s="19" t="s">
        <v>0</v>
      </c>
      <c r="F25" s="132"/>
      <c r="G25" s="117">
        <v>7500000</v>
      </c>
      <c r="H25" s="272">
        <v>7500000</v>
      </c>
      <c r="I25" s="37"/>
    </row>
    <row r="26" spans="1:9" ht="15.75">
      <c r="A26" s="123"/>
      <c r="B26" s="23"/>
      <c r="C26" s="23"/>
      <c r="D26" s="23"/>
      <c r="E26" s="19" t="s">
        <v>11</v>
      </c>
      <c r="F26" s="132"/>
      <c r="G26" s="117">
        <v>4000000</v>
      </c>
      <c r="H26" s="272">
        <v>4000000</v>
      </c>
      <c r="I26" s="37"/>
    </row>
    <row r="27" spans="1:9" ht="15.75">
      <c r="A27" s="123"/>
      <c r="B27" s="19" t="s">
        <v>88</v>
      </c>
      <c r="C27" s="19"/>
      <c r="D27" s="19" t="s">
        <v>89</v>
      </c>
      <c r="E27" s="19"/>
      <c r="F27" s="132"/>
      <c r="G27" s="133">
        <f>SUM(G28+G30+G32)</f>
        <v>5050000</v>
      </c>
      <c r="H27" s="133">
        <f>SUM(H28+H30+H32)</f>
        <v>5050000</v>
      </c>
      <c r="I27" s="37"/>
    </row>
    <row r="28" spans="1:9" ht="15.75">
      <c r="A28" s="123"/>
      <c r="B28" s="19"/>
      <c r="C28" s="19" t="s">
        <v>96</v>
      </c>
      <c r="D28" s="19" t="s">
        <v>97</v>
      </c>
      <c r="E28" s="19"/>
      <c r="F28" s="132"/>
      <c r="G28" s="133">
        <f>SUM(G29)</f>
        <v>4000000</v>
      </c>
      <c r="H28" s="133">
        <v>4000000</v>
      </c>
      <c r="I28" s="37"/>
    </row>
    <row r="29" spans="1:9" ht="15.75">
      <c r="A29" s="123"/>
      <c r="B29" s="19"/>
      <c r="C29" s="19"/>
      <c r="D29" s="19"/>
      <c r="E29" s="19" t="s">
        <v>1</v>
      </c>
      <c r="F29" s="132"/>
      <c r="G29" s="117">
        <v>4000000</v>
      </c>
      <c r="H29" s="272">
        <v>4000000</v>
      </c>
      <c r="I29" s="37"/>
    </row>
    <row r="30" spans="1:9" ht="15.75">
      <c r="A30" s="123"/>
      <c r="B30" s="19"/>
      <c r="C30" s="19" t="s">
        <v>90</v>
      </c>
      <c r="D30" s="19" t="s">
        <v>91</v>
      </c>
      <c r="E30" s="19"/>
      <c r="F30" s="132"/>
      <c r="G30" s="117">
        <f>SUM(G31)</f>
        <v>700000</v>
      </c>
      <c r="H30" s="117">
        <v>700000</v>
      </c>
      <c r="I30" s="37"/>
    </row>
    <row r="31" spans="1:9" ht="15.75">
      <c r="A31" s="123"/>
      <c r="B31" s="19"/>
      <c r="C31" s="19"/>
      <c r="D31" s="19"/>
      <c r="E31" s="19" t="s">
        <v>92</v>
      </c>
      <c r="F31" s="132"/>
      <c r="G31" s="117">
        <v>700000</v>
      </c>
      <c r="H31" s="272">
        <v>700000</v>
      </c>
      <c r="I31" s="37"/>
    </row>
    <row r="32" spans="1:9" ht="15.75">
      <c r="A32" s="123"/>
      <c r="B32" s="19"/>
      <c r="C32" s="19" t="s">
        <v>93</v>
      </c>
      <c r="D32" s="19" t="s">
        <v>94</v>
      </c>
      <c r="E32" s="19"/>
      <c r="F32" s="132"/>
      <c r="G32" s="117">
        <f>SUM(G33:G34)</f>
        <v>350000</v>
      </c>
      <c r="H32" s="117">
        <v>350000</v>
      </c>
      <c r="I32" s="37"/>
    </row>
    <row r="33" spans="1:9" ht="15.75">
      <c r="A33" s="123"/>
      <c r="B33" s="19"/>
      <c r="C33" s="19"/>
      <c r="D33" s="19"/>
      <c r="E33" s="19" t="s">
        <v>98</v>
      </c>
      <c r="F33" s="132"/>
      <c r="G33" s="117">
        <v>250000</v>
      </c>
      <c r="H33" s="272">
        <v>250000</v>
      </c>
      <c r="I33" s="37"/>
    </row>
    <row r="34" spans="1:9" ht="15.75">
      <c r="A34" s="127"/>
      <c r="B34" s="19"/>
      <c r="C34" s="19"/>
      <c r="D34" s="19"/>
      <c r="E34" s="19" t="s">
        <v>95</v>
      </c>
      <c r="F34" s="132"/>
      <c r="G34" s="117">
        <v>100000</v>
      </c>
      <c r="H34" s="272">
        <v>100000</v>
      </c>
      <c r="I34" s="37"/>
    </row>
    <row r="35" spans="1:9" ht="15.75">
      <c r="A35" s="122"/>
      <c r="B35" s="130"/>
      <c r="C35" s="130"/>
      <c r="D35" s="130"/>
      <c r="E35" s="130"/>
      <c r="F35" s="131"/>
      <c r="G35" s="117"/>
      <c r="H35" s="285"/>
      <c r="I35" s="37"/>
    </row>
    <row r="36" spans="1:10" ht="15.75">
      <c r="A36" s="150" t="s">
        <v>215</v>
      </c>
      <c r="B36" s="151"/>
      <c r="C36" s="151"/>
      <c r="D36" s="151"/>
      <c r="E36" s="151"/>
      <c r="F36" s="152"/>
      <c r="G36" s="179">
        <f>SUM(G37)</f>
        <v>1730000</v>
      </c>
      <c r="H36" s="179">
        <f>SUM(H37)</f>
        <v>1730000</v>
      </c>
      <c r="J36" s="2"/>
    </row>
    <row r="37" spans="1:9" ht="15.75">
      <c r="A37" s="123" t="s">
        <v>99</v>
      </c>
      <c r="B37" s="23"/>
      <c r="C37" s="23" t="s">
        <v>100</v>
      </c>
      <c r="D37" s="23"/>
      <c r="E37" s="23"/>
      <c r="F37" s="143"/>
      <c r="G37" s="141">
        <f>SUM(G38+G40)</f>
        <v>1730000</v>
      </c>
      <c r="H37" s="141">
        <f>SUM(H38+H40)</f>
        <v>1730000</v>
      </c>
      <c r="I37" s="37"/>
    </row>
    <row r="38" spans="1:9" ht="15.75">
      <c r="A38" s="123"/>
      <c r="B38" s="23"/>
      <c r="C38" s="19" t="s">
        <v>194</v>
      </c>
      <c r="D38" s="19" t="s">
        <v>195</v>
      </c>
      <c r="E38" s="19"/>
      <c r="F38" s="132"/>
      <c r="G38" s="117">
        <f>SUM(G39:G39)</f>
        <v>1610000</v>
      </c>
      <c r="H38" s="117">
        <f>SUM(H39:H39)</f>
        <v>1610000</v>
      </c>
      <c r="I38" s="37"/>
    </row>
    <row r="39" spans="1:9" ht="15.75">
      <c r="A39" s="123"/>
      <c r="B39" s="23"/>
      <c r="C39" s="19"/>
      <c r="D39" s="19"/>
      <c r="E39" s="19" t="s">
        <v>104</v>
      </c>
      <c r="F39" s="132"/>
      <c r="G39" s="117">
        <v>1610000</v>
      </c>
      <c r="H39" s="272">
        <v>1610000</v>
      </c>
      <c r="I39" s="37"/>
    </row>
    <row r="40" spans="1:9" ht="15.75">
      <c r="A40" s="123"/>
      <c r="B40" s="23"/>
      <c r="C40" s="19" t="s">
        <v>180</v>
      </c>
      <c r="D40" s="19" t="s">
        <v>182</v>
      </c>
      <c r="E40" s="19"/>
      <c r="F40" s="143"/>
      <c r="G40" s="117">
        <v>120000</v>
      </c>
      <c r="H40" s="272">
        <v>120000</v>
      </c>
      <c r="I40" s="37"/>
    </row>
    <row r="41" spans="1:9" ht="15.75">
      <c r="A41" s="122"/>
      <c r="B41" s="130"/>
      <c r="C41" s="130"/>
      <c r="D41" s="130"/>
      <c r="E41" s="130"/>
      <c r="F41" s="131"/>
      <c r="G41" s="117"/>
      <c r="H41" s="285"/>
      <c r="I41" s="37"/>
    </row>
    <row r="42" spans="1:9" ht="15.75">
      <c r="A42" s="150" t="s">
        <v>189</v>
      </c>
      <c r="B42" s="177"/>
      <c r="C42" s="177"/>
      <c r="D42" s="177"/>
      <c r="E42" s="177"/>
      <c r="F42" s="178"/>
      <c r="G42" s="179">
        <f>SUM(G43+G61)</f>
        <v>10965420</v>
      </c>
      <c r="H42" s="179">
        <f>SUM(H43+H61)</f>
        <v>11331180</v>
      </c>
      <c r="I42" s="37"/>
    </row>
    <row r="43" spans="1:12" ht="22.5" customHeight="1">
      <c r="A43" s="123" t="s">
        <v>75</v>
      </c>
      <c r="B43" s="23"/>
      <c r="C43" s="23" t="s">
        <v>76</v>
      </c>
      <c r="D43" s="23"/>
      <c r="E43" s="19"/>
      <c r="F43" s="132"/>
      <c r="G43" s="141">
        <f>SUM(G44+G59)</f>
        <v>10265420</v>
      </c>
      <c r="H43" s="141">
        <f>SUM(H44+H59)</f>
        <v>10631180</v>
      </c>
      <c r="I43" s="34"/>
      <c r="J43" s="35"/>
      <c r="K43" s="19"/>
      <c r="L43" s="19"/>
    </row>
    <row r="44" spans="1:12" ht="15.75">
      <c r="A44" s="127"/>
      <c r="B44" s="19" t="s">
        <v>77</v>
      </c>
      <c r="C44" s="19"/>
      <c r="D44" s="19" t="s">
        <v>78</v>
      </c>
      <c r="E44" s="19"/>
      <c r="F44" s="132"/>
      <c r="G44" s="133">
        <f>SUM(G45+G54+G56)</f>
        <v>10235420</v>
      </c>
      <c r="H44" s="133">
        <f>SUM(H45+H54+H56)</f>
        <v>10601180</v>
      </c>
      <c r="I44" s="25"/>
      <c r="J44" s="21"/>
      <c r="K44" s="19"/>
      <c r="L44" s="19"/>
    </row>
    <row r="45" spans="1:10" s="9" customFormat="1" ht="15.75">
      <c r="A45" s="123"/>
      <c r="B45" s="23"/>
      <c r="C45" s="19" t="s">
        <v>79</v>
      </c>
      <c r="D45" s="19" t="s">
        <v>80</v>
      </c>
      <c r="E45" s="19"/>
      <c r="F45" s="132"/>
      <c r="G45" s="117">
        <f>SUM(G46+G51+G52+G53)</f>
        <v>8315420</v>
      </c>
      <c r="H45" s="117">
        <v>8315420</v>
      </c>
      <c r="J45" s="54"/>
    </row>
    <row r="46" spans="1:10" s="9" customFormat="1" ht="15.75">
      <c r="A46" s="123"/>
      <c r="B46" s="23"/>
      <c r="C46" s="19"/>
      <c r="D46" s="19"/>
      <c r="E46" s="19" t="s">
        <v>134</v>
      </c>
      <c r="F46" s="132"/>
      <c r="G46" s="133">
        <f>SUM(G47:G50)</f>
        <v>6248470</v>
      </c>
      <c r="H46" s="133">
        <v>6248470</v>
      </c>
      <c r="J46" s="54"/>
    </row>
    <row r="47" spans="1:10" s="9" customFormat="1" ht="15.75">
      <c r="A47" s="123"/>
      <c r="B47" s="23"/>
      <c r="C47" s="19"/>
      <c r="D47" s="19"/>
      <c r="E47" s="128" t="s">
        <v>136</v>
      </c>
      <c r="F47" s="132"/>
      <c r="G47" s="117">
        <v>970050</v>
      </c>
      <c r="H47" s="271">
        <v>970050</v>
      </c>
      <c r="J47" s="54"/>
    </row>
    <row r="48" spans="1:10" s="9" customFormat="1" ht="15.75">
      <c r="A48" s="123"/>
      <c r="B48" s="23"/>
      <c r="C48" s="19"/>
      <c r="D48" s="19"/>
      <c r="E48" s="128" t="s">
        <v>137</v>
      </c>
      <c r="F48" s="132"/>
      <c r="G48" s="117">
        <v>3712000</v>
      </c>
      <c r="H48" s="271">
        <v>3712000</v>
      </c>
      <c r="J48" s="54"/>
    </row>
    <row r="49" spans="1:10" s="9" customFormat="1" ht="15.75">
      <c r="A49" s="123"/>
      <c r="B49" s="23"/>
      <c r="C49" s="19"/>
      <c r="D49" s="19"/>
      <c r="E49" s="128" t="s">
        <v>138</v>
      </c>
      <c r="F49" s="132"/>
      <c r="G49" s="117">
        <v>100000</v>
      </c>
      <c r="H49" s="271">
        <v>100000</v>
      </c>
      <c r="J49" s="54"/>
    </row>
    <row r="50" spans="1:10" s="9" customFormat="1" ht="15.75">
      <c r="A50" s="123"/>
      <c r="B50" s="23"/>
      <c r="C50" s="19"/>
      <c r="D50" s="19"/>
      <c r="E50" s="128" t="s">
        <v>139</v>
      </c>
      <c r="F50" s="132"/>
      <c r="G50" s="117">
        <v>1466420</v>
      </c>
      <c r="H50" s="271">
        <v>1466420</v>
      </c>
      <c r="J50" s="54"/>
    </row>
    <row r="51" spans="1:10" s="9" customFormat="1" ht="15.75">
      <c r="A51" s="123"/>
      <c r="B51" s="23"/>
      <c r="C51" s="19"/>
      <c r="D51" s="19"/>
      <c r="E51" s="128" t="s">
        <v>135</v>
      </c>
      <c r="F51" s="132"/>
      <c r="G51" s="117">
        <v>1427319</v>
      </c>
      <c r="H51" s="271">
        <v>1427319</v>
      </c>
      <c r="J51" s="54"/>
    </row>
    <row r="52" spans="1:10" s="9" customFormat="1" ht="15.75">
      <c r="A52" s="123"/>
      <c r="B52" s="23"/>
      <c r="C52" s="19"/>
      <c r="D52" s="19"/>
      <c r="E52" s="19" t="s">
        <v>142</v>
      </c>
      <c r="F52" s="132"/>
      <c r="G52" s="117">
        <v>20400</v>
      </c>
      <c r="H52" s="271">
        <v>20400</v>
      </c>
      <c r="J52" s="54"/>
    </row>
    <row r="53" spans="1:10" s="9" customFormat="1" ht="15.75">
      <c r="A53" s="123"/>
      <c r="B53" s="23"/>
      <c r="C53" s="19"/>
      <c r="D53" s="19"/>
      <c r="E53" s="19" t="s">
        <v>208</v>
      </c>
      <c r="F53" s="132"/>
      <c r="G53" s="117">
        <v>619231</v>
      </c>
      <c r="H53" s="271">
        <v>619231</v>
      </c>
      <c r="J53" s="54"/>
    </row>
    <row r="54" spans="1:9" ht="15.75">
      <c r="A54" s="127"/>
      <c r="B54" s="19"/>
      <c r="C54" s="19" t="s">
        <v>81</v>
      </c>
      <c r="D54" s="19" t="s">
        <v>82</v>
      </c>
      <c r="E54" s="19"/>
      <c r="F54" s="132"/>
      <c r="G54" s="117">
        <f>SUM(G55)</f>
        <v>1800000</v>
      </c>
      <c r="H54" s="117">
        <v>1800000</v>
      </c>
      <c r="I54" s="37"/>
    </row>
    <row r="55" spans="1:9" ht="15.75">
      <c r="A55" s="127"/>
      <c r="B55" s="19"/>
      <c r="C55" s="19"/>
      <c r="D55" s="19"/>
      <c r="E55" s="19" t="s">
        <v>17</v>
      </c>
      <c r="F55" s="132"/>
      <c r="G55" s="117">
        <v>1800000</v>
      </c>
      <c r="H55" s="272">
        <v>1800000</v>
      </c>
      <c r="I55" s="37"/>
    </row>
    <row r="56" spans="1:9" ht="15.75">
      <c r="A56" s="127"/>
      <c r="B56" s="19"/>
      <c r="C56" s="19" t="s">
        <v>83</v>
      </c>
      <c r="D56" s="19" t="s">
        <v>196</v>
      </c>
      <c r="E56" s="19"/>
      <c r="F56" s="132"/>
      <c r="G56" s="117">
        <f>SUM(G57:G58)</f>
        <v>120000</v>
      </c>
      <c r="H56" s="117">
        <f>SUM(H57:H58)</f>
        <v>485760</v>
      </c>
      <c r="I56" s="37"/>
    </row>
    <row r="57" spans="1:9" ht="15.75">
      <c r="A57" s="127"/>
      <c r="B57" s="19"/>
      <c r="C57" s="19"/>
      <c r="D57" s="19"/>
      <c r="E57" s="19" t="s">
        <v>220</v>
      </c>
      <c r="F57" s="132"/>
      <c r="G57" s="117">
        <v>120000</v>
      </c>
      <c r="H57" s="272">
        <v>120000</v>
      </c>
      <c r="I57" s="37"/>
    </row>
    <row r="58" spans="1:9" ht="15.75">
      <c r="A58" s="127"/>
      <c r="B58" s="19"/>
      <c r="C58" s="19"/>
      <c r="D58" s="19"/>
      <c r="E58" s="19" t="s">
        <v>308</v>
      </c>
      <c r="F58" s="132"/>
      <c r="G58" s="117">
        <v>0</v>
      </c>
      <c r="H58" s="133">
        <v>365760</v>
      </c>
      <c r="I58" s="37"/>
    </row>
    <row r="59" spans="1:9" ht="15.75">
      <c r="A59" s="127"/>
      <c r="B59" s="19" t="s">
        <v>212</v>
      </c>
      <c r="C59" s="19"/>
      <c r="D59" s="19" t="s">
        <v>213</v>
      </c>
      <c r="E59" s="19"/>
      <c r="F59" s="132"/>
      <c r="G59" s="117">
        <f>SUM(G60)</f>
        <v>30000</v>
      </c>
      <c r="H59" s="117">
        <f>SUM(H60)</f>
        <v>30000</v>
      </c>
      <c r="I59" s="37"/>
    </row>
    <row r="60" spans="1:9" ht="15.75">
      <c r="A60" s="127"/>
      <c r="B60" s="19"/>
      <c r="C60" s="19"/>
      <c r="D60" s="19"/>
      <c r="E60" s="19" t="s">
        <v>214</v>
      </c>
      <c r="F60" s="132"/>
      <c r="G60" s="117">
        <v>30000</v>
      </c>
      <c r="H60" s="272">
        <v>30000</v>
      </c>
      <c r="I60" s="37"/>
    </row>
    <row r="61" spans="1:9" ht="15.75">
      <c r="A61" s="123" t="s">
        <v>114</v>
      </c>
      <c r="B61" s="23"/>
      <c r="C61" s="23" t="s">
        <v>115</v>
      </c>
      <c r="D61" s="23"/>
      <c r="E61" s="23"/>
      <c r="F61" s="132"/>
      <c r="G61" s="141">
        <f>SUM(G62)</f>
        <v>700000</v>
      </c>
      <c r="H61" s="141">
        <f>SUM(H62)</f>
        <v>700000</v>
      </c>
      <c r="I61" s="37"/>
    </row>
    <row r="62" spans="1:9" ht="15.75">
      <c r="A62" s="123"/>
      <c r="B62" s="19" t="s">
        <v>116</v>
      </c>
      <c r="C62" s="19"/>
      <c r="D62" s="19" t="s">
        <v>117</v>
      </c>
      <c r="E62" s="19"/>
      <c r="F62" s="132"/>
      <c r="G62" s="133">
        <f>SUM(G63)</f>
        <v>700000</v>
      </c>
      <c r="H62" s="133">
        <v>700000</v>
      </c>
      <c r="I62" s="37"/>
    </row>
    <row r="63" spans="1:9" ht="15.75">
      <c r="A63" s="123"/>
      <c r="B63" s="23"/>
      <c r="C63" s="19" t="s">
        <v>197</v>
      </c>
      <c r="D63" s="19" t="s">
        <v>198</v>
      </c>
      <c r="E63" s="19"/>
      <c r="F63" s="132"/>
      <c r="G63" s="117">
        <f>SUM(G64)</f>
        <v>700000</v>
      </c>
      <c r="H63" s="117">
        <v>700000</v>
      </c>
      <c r="I63" s="37"/>
    </row>
    <row r="64" spans="1:9" ht="15.75">
      <c r="A64" s="127"/>
      <c r="B64" s="19"/>
      <c r="C64" s="19"/>
      <c r="D64" s="19"/>
      <c r="E64" s="19" t="s">
        <v>199</v>
      </c>
      <c r="F64" s="132"/>
      <c r="G64" s="117">
        <v>700000</v>
      </c>
      <c r="H64" s="272">
        <v>700000</v>
      </c>
      <c r="I64" s="37"/>
    </row>
    <row r="65" spans="1:9" ht="15.75">
      <c r="A65" s="127"/>
      <c r="B65" s="19"/>
      <c r="C65" s="19"/>
      <c r="D65" s="19"/>
      <c r="E65" s="19"/>
      <c r="F65" s="132"/>
      <c r="G65" s="117"/>
      <c r="H65" s="285"/>
      <c r="I65" s="37"/>
    </row>
    <row r="66" spans="1:8" s="9" customFormat="1" ht="15.75">
      <c r="A66" s="150" t="s">
        <v>124</v>
      </c>
      <c r="B66" s="153"/>
      <c r="C66" s="153"/>
      <c r="D66" s="153"/>
      <c r="E66" s="153"/>
      <c r="F66" s="155"/>
      <c r="G66" s="179">
        <f>SUM(G67)</f>
        <v>805000</v>
      </c>
      <c r="H66" s="179">
        <f>SUM(H67)</f>
        <v>955000</v>
      </c>
    </row>
    <row r="67" spans="1:8" s="9" customFormat="1" ht="15.75">
      <c r="A67" s="123" t="s">
        <v>99</v>
      </c>
      <c r="B67" s="23"/>
      <c r="C67" s="23" t="s">
        <v>100</v>
      </c>
      <c r="D67" s="23"/>
      <c r="E67" s="23"/>
      <c r="F67" s="125"/>
      <c r="G67" s="141">
        <f>SUM(G70+G68)</f>
        <v>805000</v>
      </c>
      <c r="H67" s="141">
        <f>SUM(H70+H68)</f>
        <v>955000</v>
      </c>
    </row>
    <row r="68" spans="1:8" s="9" customFormat="1" ht="15.75">
      <c r="A68" s="123"/>
      <c r="B68" s="23"/>
      <c r="C68" s="19" t="s">
        <v>101</v>
      </c>
      <c r="D68" s="19" t="s">
        <v>102</v>
      </c>
      <c r="E68" s="19"/>
      <c r="F68" s="125"/>
      <c r="G68" s="133">
        <f>SUM(G69)</f>
        <v>800000</v>
      </c>
      <c r="H68" s="133">
        <v>950000</v>
      </c>
    </row>
    <row r="69" spans="1:8" s="9" customFormat="1" ht="15.75">
      <c r="A69" s="123"/>
      <c r="B69" s="23"/>
      <c r="C69" s="23"/>
      <c r="D69" s="23"/>
      <c r="E69" s="19" t="s">
        <v>183</v>
      </c>
      <c r="F69" s="125"/>
      <c r="G69" s="117">
        <v>800000</v>
      </c>
      <c r="H69" s="271">
        <v>950000</v>
      </c>
    </row>
    <row r="70" spans="1:8" s="9" customFormat="1" ht="15.75">
      <c r="A70" s="127"/>
      <c r="B70" s="19"/>
      <c r="C70" s="19" t="s">
        <v>103</v>
      </c>
      <c r="D70" s="19" t="s">
        <v>15</v>
      </c>
      <c r="E70" s="19"/>
      <c r="F70" s="125"/>
      <c r="G70" s="117">
        <v>5000</v>
      </c>
      <c r="H70" s="271">
        <v>5000</v>
      </c>
    </row>
    <row r="71" spans="1:10" ht="15.75">
      <c r="A71" s="118"/>
      <c r="B71" s="121"/>
      <c r="C71" s="119"/>
      <c r="D71" s="119"/>
      <c r="E71" s="119"/>
      <c r="F71" s="120"/>
      <c r="G71" s="117"/>
      <c r="H71" s="273"/>
      <c r="J71" s="2"/>
    </row>
    <row r="72" spans="1:10" ht="14.25" customHeight="1">
      <c r="A72" s="150" t="s">
        <v>147</v>
      </c>
      <c r="B72" s="153"/>
      <c r="C72" s="151"/>
      <c r="D72" s="151"/>
      <c r="E72" s="151"/>
      <c r="F72" s="152"/>
      <c r="G72" s="179">
        <f>SUM(G73)</f>
        <v>1176000</v>
      </c>
      <c r="H72" s="179">
        <f>SUM(H73)</f>
        <v>1176000</v>
      </c>
      <c r="J72" s="2"/>
    </row>
    <row r="73" spans="1:9" ht="15.75">
      <c r="A73" s="123" t="s">
        <v>75</v>
      </c>
      <c r="B73" s="23"/>
      <c r="C73" s="23" t="s">
        <v>76</v>
      </c>
      <c r="D73" s="23"/>
      <c r="E73" s="23"/>
      <c r="F73" s="143"/>
      <c r="G73" s="141">
        <f>SUM(G74)</f>
        <v>1176000</v>
      </c>
      <c r="H73" s="141">
        <f>SUM(H74)</f>
        <v>1176000</v>
      </c>
      <c r="I73" s="37"/>
    </row>
    <row r="74" spans="1:9" ht="15.75">
      <c r="A74" s="127"/>
      <c r="B74" s="19" t="s">
        <v>212</v>
      </c>
      <c r="C74" s="19"/>
      <c r="D74" s="19" t="s">
        <v>213</v>
      </c>
      <c r="E74" s="19"/>
      <c r="F74" s="132"/>
      <c r="G74" s="117">
        <v>1176000</v>
      </c>
      <c r="H74" s="298">
        <v>1176000</v>
      </c>
      <c r="I74" s="37"/>
    </row>
    <row r="75" spans="1:9" ht="15.75">
      <c r="A75" s="127"/>
      <c r="B75" s="19"/>
      <c r="C75" s="19"/>
      <c r="D75" s="19"/>
      <c r="E75" s="19"/>
      <c r="F75" s="132"/>
      <c r="G75" s="117"/>
      <c r="H75" s="285"/>
      <c r="I75" s="37"/>
    </row>
    <row r="76" spans="1:9" ht="15.75">
      <c r="A76" s="150" t="s">
        <v>123</v>
      </c>
      <c r="B76" s="177"/>
      <c r="C76" s="177"/>
      <c r="D76" s="177"/>
      <c r="E76" s="177"/>
      <c r="F76" s="178"/>
      <c r="G76" s="245">
        <f>SUM(G77+G79)</f>
        <v>600000</v>
      </c>
      <c r="H76" s="245">
        <f>SUM(H77+H79)</f>
        <v>19100000</v>
      </c>
      <c r="I76" s="37"/>
    </row>
    <row r="77" spans="1:9" ht="15.75">
      <c r="A77" s="123" t="s">
        <v>99</v>
      </c>
      <c r="B77" s="23"/>
      <c r="C77" s="23" t="s">
        <v>100</v>
      </c>
      <c r="D77" s="23"/>
      <c r="E77" s="23"/>
      <c r="F77" s="132"/>
      <c r="G77" s="141">
        <f>SUM(G78)</f>
        <v>600000</v>
      </c>
      <c r="H77" s="141">
        <f>SUM(H78)</f>
        <v>600000</v>
      </c>
      <c r="I77" s="37"/>
    </row>
    <row r="78" spans="1:9" ht="15.75">
      <c r="A78" s="127"/>
      <c r="B78" s="19"/>
      <c r="C78" s="19" t="s">
        <v>194</v>
      </c>
      <c r="D78" s="19" t="s">
        <v>195</v>
      </c>
      <c r="E78" s="19"/>
      <c r="F78" s="132"/>
      <c r="G78" s="117">
        <v>600000</v>
      </c>
      <c r="H78" s="272">
        <v>600000</v>
      </c>
      <c r="I78" s="37"/>
    </row>
    <row r="79" spans="1:9" ht="15.75">
      <c r="A79" s="123" t="s">
        <v>105</v>
      </c>
      <c r="B79" s="19"/>
      <c r="C79" s="23" t="s">
        <v>106</v>
      </c>
      <c r="D79" s="23"/>
      <c r="E79" s="23"/>
      <c r="F79" s="132"/>
      <c r="G79" s="141">
        <f>SUM(G80)</f>
        <v>0</v>
      </c>
      <c r="H79" s="141">
        <f>SUM(H80)</f>
        <v>18500000</v>
      </c>
      <c r="I79" s="37"/>
    </row>
    <row r="80" spans="1:9" ht="15.75">
      <c r="A80" s="123"/>
      <c r="B80" s="19"/>
      <c r="C80" s="19" t="s">
        <v>107</v>
      </c>
      <c r="D80" s="19" t="s">
        <v>108</v>
      </c>
      <c r="E80" s="23"/>
      <c r="F80" s="132"/>
      <c r="G80" s="133">
        <v>0</v>
      </c>
      <c r="H80" s="272">
        <v>18500000</v>
      </c>
      <c r="I80" s="37"/>
    </row>
    <row r="81" spans="1:9" ht="15.75">
      <c r="A81" s="127"/>
      <c r="B81" s="19"/>
      <c r="C81" s="19"/>
      <c r="D81" s="19"/>
      <c r="E81" s="19"/>
      <c r="F81" s="132"/>
      <c r="G81" s="117"/>
      <c r="H81" s="285"/>
      <c r="I81" s="37"/>
    </row>
    <row r="82" spans="1:9" ht="15.75">
      <c r="A82" s="150" t="s">
        <v>300</v>
      </c>
      <c r="B82" s="180"/>
      <c r="C82" s="180"/>
      <c r="D82" s="180"/>
      <c r="E82" s="180"/>
      <c r="F82" s="178"/>
      <c r="G82" s="179">
        <f>SUM(G83)</f>
        <v>0</v>
      </c>
      <c r="H82" s="274">
        <f>SUM(H83)</f>
        <v>11032664</v>
      </c>
      <c r="I82" s="37"/>
    </row>
    <row r="83" spans="1:9" ht="15.75">
      <c r="A83" s="123" t="s">
        <v>75</v>
      </c>
      <c r="B83" s="23"/>
      <c r="C83" s="23" t="s">
        <v>301</v>
      </c>
      <c r="D83" s="23"/>
      <c r="E83" s="19"/>
      <c r="F83" s="132"/>
      <c r="G83" s="141">
        <f>SUM(G84)</f>
        <v>0</v>
      </c>
      <c r="H83" s="141">
        <f>SUM(H84)</f>
        <v>11032664</v>
      </c>
      <c r="I83" s="37"/>
    </row>
    <row r="84" spans="1:9" ht="15.75">
      <c r="A84" s="123"/>
      <c r="B84" s="19" t="s">
        <v>212</v>
      </c>
      <c r="C84" s="19"/>
      <c r="D84" s="19" t="s">
        <v>213</v>
      </c>
      <c r="E84" s="19"/>
      <c r="F84" s="132"/>
      <c r="G84" s="133">
        <f>SUM(G85+G86)</f>
        <v>0</v>
      </c>
      <c r="H84" s="133">
        <f>SUM(H85+H86)</f>
        <v>11032664</v>
      </c>
      <c r="I84" s="37"/>
    </row>
    <row r="85" spans="1:9" ht="15.75">
      <c r="A85" s="123"/>
      <c r="B85" s="23"/>
      <c r="C85" s="23"/>
      <c r="D85" s="23"/>
      <c r="E85" s="19" t="s">
        <v>309</v>
      </c>
      <c r="F85" s="132"/>
      <c r="G85" s="133">
        <v>0</v>
      </c>
      <c r="H85" s="272">
        <v>9932616</v>
      </c>
      <c r="I85" s="37"/>
    </row>
    <row r="86" spans="1:9" ht="15.75">
      <c r="A86" s="123"/>
      <c r="B86" s="23"/>
      <c r="C86" s="23"/>
      <c r="D86" s="23"/>
      <c r="E86" s="19" t="s">
        <v>310</v>
      </c>
      <c r="F86" s="132"/>
      <c r="G86" s="133">
        <v>0</v>
      </c>
      <c r="H86" s="272">
        <v>1100048</v>
      </c>
      <c r="I86" s="37"/>
    </row>
    <row r="87" spans="1:9" ht="15.75">
      <c r="A87" s="123"/>
      <c r="B87" s="23"/>
      <c r="C87" s="23"/>
      <c r="D87" s="23"/>
      <c r="E87" s="19"/>
      <c r="F87" s="132"/>
      <c r="G87" s="141"/>
      <c r="H87" s="286"/>
      <c r="I87" s="37"/>
    </row>
    <row r="88" spans="1:9" ht="15.75">
      <c r="A88" s="150" t="s">
        <v>306</v>
      </c>
      <c r="B88" s="180"/>
      <c r="C88" s="180"/>
      <c r="D88" s="180"/>
      <c r="E88" s="177"/>
      <c r="F88" s="178"/>
      <c r="G88" s="179">
        <f>SUM(G89+G91)</f>
        <v>0</v>
      </c>
      <c r="H88" s="179">
        <f>SUM(H89+H91)</f>
        <v>75000</v>
      </c>
      <c r="I88" s="37"/>
    </row>
    <row r="89" spans="1:9" ht="15.75">
      <c r="A89" s="123" t="s">
        <v>99</v>
      </c>
      <c r="B89" s="23"/>
      <c r="C89" s="23" t="s">
        <v>100</v>
      </c>
      <c r="D89" s="23"/>
      <c r="E89" s="23"/>
      <c r="F89" s="132"/>
      <c r="G89" s="141">
        <f>SUM(G90)</f>
        <v>0</v>
      </c>
      <c r="H89" s="141">
        <f>SUM(H90)</f>
        <v>20000</v>
      </c>
      <c r="I89" s="37"/>
    </row>
    <row r="90" spans="1:9" ht="15.75">
      <c r="A90" s="127"/>
      <c r="B90" s="19"/>
      <c r="C90" s="19" t="s">
        <v>194</v>
      </c>
      <c r="D90" s="19" t="s">
        <v>195</v>
      </c>
      <c r="E90" s="19"/>
      <c r="F90" s="132"/>
      <c r="G90" s="133">
        <v>0</v>
      </c>
      <c r="H90" s="133">
        <v>20000</v>
      </c>
      <c r="I90" s="37"/>
    </row>
    <row r="91" spans="1:9" ht="15.75">
      <c r="A91" s="123" t="s">
        <v>307</v>
      </c>
      <c r="B91" s="19"/>
      <c r="C91" s="23" t="s">
        <v>110</v>
      </c>
      <c r="D91" s="23"/>
      <c r="E91" s="23"/>
      <c r="F91" s="132"/>
      <c r="G91" s="300">
        <f>SUM(G92)</f>
        <v>0</v>
      </c>
      <c r="H91" s="141">
        <f>SUM(H92)</f>
        <v>55000</v>
      </c>
      <c r="I91" s="37"/>
    </row>
    <row r="92" spans="1:9" ht="15.75">
      <c r="A92" s="127"/>
      <c r="B92" s="19" t="s">
        <v>242</v>
      </c>
      <c r="C92" s="19"/>
      <c r="D92" s="19" t="s">
        <v>111</v>
      </c>
      <c r="E92" s="19"/>
      <c r="F92" s="132"/>
      <c r="G92" s="133">
        <v>0</v>
      </c>
      <c r="H92" s="133">
        <v>55000</v>
      </c>
      <c r="I92" s="37"/>
    </row>
    <row r="93" spans="1:9" ht="15.75">
      <c r="A93" s="127"/>
      <c r="B93" s="19"/>
      <c r="C93" s="19"/>
      <c r="D93" s="19"/>
      <c r="E93" s="19"/>
      <c r="F93" s="132"/>
      <c r="G93" s="133"/>
      <c r="H93" s="133"/>
      <c r="I93" s="37"/>
    </row>
    <row r="94" spans="1:9" ht="15.75">
      <c r="A94" s="127"/>
      <c r="B94" s="19"/>
      <c r="C94" s="19"/>
      <c r="D94" s="19"/>
      <c r="E94" s="19"/>
      <c r="F94" s="132"/>
      <c r="G94" s="133"/>
      <c r="H94" s="133"/>
      <c r="I94" s="37"/>
    </row>
    <row r="95" spans="1:9" ht="15.75">
      <c r="A95" s="127"/>
      <c r="B95" s="19"/>
      <c r="C95" s="19"/>
      <c r="D95" s="19"/>
      <c r="E95" s="19"/>
      <c r="F95" s="132"/>
      <c r="G95" s="117"/>
      <c r="H95" s="285"/>
      <c r="I95" s="37"/>
    </row>
    <row r="96" spans="1:10" ht="16.5" thickBot="1">
      <c r="A96" s="138" t="s">
        <v>145</v>
      </c>
      <c r="B96" s="142"/>
      <c r="C96" s="139"/>
      <c r="D96" s="139"/>
      <c r="E96" s="139"/>
      <c r="F96" s="139"/>
      <c r="G96" s="247">
        <f>SUM(G9+G22+G36+G42+G66+G16+G72+G76+G82+G88)</f>
        <v>33763420</v>
      </c>
      <c r="H96" s="247">
        <f>SUM(H9+H22+H36+H42+H66+H16+H72+H76+H82+H88)</f>
        <v>67070580</v>
      </c>
      <c r="J96" s="2"/>
    </row>
    <row r="97" spans="1:10" ht="15.75">
      <c r="A97" s="8"/>
      <c r="B97" s="4"/>
      <c r="C97" s="6"/>
      <c r="D97" s="6"/>
      <c r="E97" s="6"/>
      <c r="F97" s="6"/>
      <c r="J97" s="2"/>
    </row>
    <row r="98" spans="1:10" ht="15.75">
      <c r="A98" s="8"/>
      <c r="B98" s="4"/>
      <c r="C98" s="6"/>
      <c r="D98" s="6"/>
      <c r="E98" s="6"/>
      <c r="F98" s="6"/>
      <c r="J98" s="2"/>
    </row>
    <row r="99" spans="1:10" ht="15.75">
      <c r="A99" s="8"/>
      <c r="B99" s="4"/>
      <c r="C99" s="6"/>
      <c r="D99" s="6"/>
      <c r="E99" s="6"/>
      <c r="F99" s="6"/>
      <c r="J99" s="2"/>
    </row>
    <row r="100" spans="1:10" ht="15.75">
      <c r="A100" s="8"/>
      <c r="B100" s="4"/>
      <c r="C100" s="6"/>
      <c r="D100" s="6"/>
      <c r="E100" s="6"/>
      <c r="F100" s="6"/>
      <c r="J100" s="2"/>
    </row>
    <row r="101" spans="1:10" ht="15.75">
      <c r="A101" s="8"/>
      <c r="B101" s="4"/>
      <c r="C101" s="6"/>
      <c r="D101" s="6"/>
      <c r="E101" s="6"/>
      <c r="F101" s="6"/>
      <c r="J101" s="2"/>
    </row>
    <row r="102" spans="1:10" ht="15.75">
      <c r="A102" s="8"/>
      <c r="B102" s="4"/>
      <c r="C102" s="6"/>
      <c r="D102" s="6"/>
      <c r="E102" s="6"/>
      <c r="F102" s="6"/>
      <c r="J102" s="2"/>
    </row>
    <row r="103" spans="1:10" ht="15.75">
      <c r="A103" s="8"/>
      <c r="B103" s="4"/>
      <c r="C103" s="6"/>
      <c r="D103" s="6"/>
      <c r="E103" s="6"/>
      <c r="F103" s="6"/>
      <c r="J103" s="2"/>
    </row>
    <row r="104" spans="1:10" ht="15.75">
      <c r="A104" s="8"/>
      <c r="B104" s="4"/>
      <c r="C104" s="6"/>
      <c r="D104" s="6"/>
      <c r="E104" s="6"/>
      <c r="F104" s="6"/>
      <c r="J104" s="2"/>
    </row>
    <row r="105" spans="7:9" ht="15.75">
      <c r="G105" s="37"/>
      <c r="H105" s="37"/>
      <c r="I105" s="37"/>
    </row>
    <row r="106" spans="7:9" ht="15.75">
      <c r="G106" s="37"/>
      <c r="H106" s="37"/>
      <c r="I106" s="37"/>
    </row>
    <row r="107" spans="7:9" ht="15.75">
      <c r="G107" s="37"/>
      <c r="H107" s="37"/>
      <c r="I107" s="37"/>
    </row>
    <row r="108" spans="7:9" ht="15.75">
      <c r="G108" s="37"/>
      <c r="H108" s="37"/>
      <c r="I108" s="37"/>
    </row>
    <row r="109" spans="7:9" ht="15.75">
      <c r="G109" s="37"/>
      <c r="H109" s="37"/>
      <c r="I109" s="37"/>
    </row>
    <row r="110" spans="1:8" s="19" customFormat="1" ht="15.75">
      <c r="A110" s="39"/>
      <c r="B110" s="39"/>
      <c r="C110" s="39"/>
      <c r="D110" s="39"/>
      <c r="E110" s="39"/>
      <c r="F110" s="39"/>
      <c r="G110" s="18"/>
      <c r="H110" s="46"/>
    </row>
    <row r="111" spans="7:12" ht="15.75">
      <c r="G111" s="18"/>
      <c r="H111" s="18"/>
      <c r="I111" s="34"/>
      <c r="J111" s="35"/>
      <c r="K111" s="19"/>
      <c r="L111" s="19"/>
    </row>
    <row r="112" spans="1:12" ht="22.5" customHeight="1">
      <c r="A112" s="9"/>
      <c r="B112" s="9"/>
      <c r="C112" s="9"/>
      <c r="D112" s="9"/>
      <c r="G112" s="18"/>
      <c r="H112" s="18"/>
      <c r="I112" s="34"/>
      <c r="J112" s="35"/>
      <c r="K112" s="19"/>
      <c r="L112" s="19"/>
    </row>
    <row r="113" spans="7:12" ht="15.75">
      <c r="G113" s="36"/>
      <c r="H113" s="25"/>
      <c r="I113" s="25"/>
      <c r="J113" s="21"/>
      <c r="K113" s="19"/>
      <c r="L113" s="19"/>
    </row>
    <row r="114" spans="3:10" s="9" customFormat="1" ht="15.75">
      <c r="C114" s="2"/>
      <c r="D114" s="2"/>
      <c r="E114" s="2"/>
      <c r="F114" s="2"/>
      <c r="J114" s="54"/>
    </row>
    <row r="115" spans="3:10" s="9" customFormat="1" ht="15.75">
      <c r="C115" s="2"/>
      <c r="D115" s="2"/>
      <c r="E115" s="2"/>
      <c r="F115" s="2"/>
      <c r="J115" s="54"/>
    </row>
    <row r="116" spans="3:10" s="9" customFormat="1" ht="15.75">
      <c r="C116" s="2"/>
      <c r="D116" s="2"/>
      <c r="E116" s="2"/>
      <c r="F116" s="2"/>
      <c r="J116" s="54"/>
    </row>
    <row r="117" spans="7:9" ht="15.75">
      <c r="G117" s="37"/>
      <c r="H117" s="37"/>
      <c r="I117" s="37"/>
    </row>
    <row r="118" spans="4:9" ht="15.75" customHeight="1">
      <c r="D118" s="16"/>
      <c r="G118" s="37"/>
      <c r="H118" s="37"/>
      <c r="I118" s="37"/>
    </row>
    <row r="119" spans="7:9" ht="15.75">
      <c r="G119" s="37"/>
      <c r="H119" s="37"/>
      <c r="I119" s="37"/>
    </row>
    <row r="120" spans="7:9" ht="15.75">
      <c r="G120" s="37"/>
      <c r="H120" s="37"/>
      <c r="I120" s="37"/>
    </row>
    <row r="121" spans="7:9" ht="15.75">
      <c r="G121" s="37"/>
      <c r="H121" s="37"/>
      <c r="I121" s="37"/>
    </row>
    <row r="122" spans="7:9" ht="15.75">
      <c r="G122" s="37"/>
      <c r="H122" s="37"/>
      <c r="I122" s="37"/>
    </row>
    <row r="123" spans="5:9" ht="15.75">
      <c r="E123" s="56"/>
      <c r="F123" s="56"/>
      <c r="G123" s="37"/>
      <c r="H123" s="37"/>
      <c r="I123" s="37"/>
    </row>
    <row r="124" spans="7:9" ht="15.75">
      <c r="G124" s="37"/>
      <c r="H124" s="37"/>
      <c r="I124" s="37"/>
    </row>
    <row r="125" spans="7:9" ht="15.75">
      <c r="G125" s="37"/>
      <c r="H125" s="37"/>
      <c r="I125" s="37"/>
    </row>
    <row r="126" spans="7:9" ht="15.75">
      <c r="G126" s="37"/>
      <c r="H126" s="37"/>
      <c r="I126" s="37"/>
    </row>
    <row r="127" spans="1:9" ht="15.75">
      <c r="A127" s="9"/>
      <c r="B127" s="9"/>
      <c r="C127" s="9"/>
      <c r="D127" s="9"/>
      <c r="E127" s="9"/>
      <c r="F127" s="9"/>
      <c r="G127" s="37"/>
      <c r="H127" s="37"/>
      <c r="I127" s="37"/>
    </row>
    <row r="128" spans="7:9" ht="15.75">
      <c r="G128" s="37"/>
      <c r="H128" s="37"/>
      <c r="I128" s="37"/>
    </row>
    <row r="129" spans="7:9" ht="15.75">
      <c r="G129" s="37"/>
      <c r="H129" s="37"/>
      <c r="I129" s="37"/>
    </row>
    <row r="130" spans="7:9" ht="15.75">
      <c r="G130" s="37"/>
      <c r="H130" s="37"/>
      <c r="I130" s="37"/>
    </row>
    <row r="131" spans="7:9" ht="15.75">
      <c r="G131" s="37"/>
      <c r="H131" s="37"/>
      <c r="I131" s="37"/>
    </row>
    <row r="132" spans="7:9" ht="15.75">
      <c r="G132" s="37"/>
      <c r="H132" s="37"/>
      <c r="I132" s="37"/>
    </row>
    <row r="133" spans="1:9" ht="15.75">
      <c r="A133" s="9"/>
      <c r="B133" s="9"/>
      <c r="C133" s="9"/>
      <c r="D133" s="9"/>
      <c r="E133" s="9"/>
      <c r="F133" s="9"/>
      <c r="G133" s="37"/>
      <c r="H133" s="37"/>
      <c r="I133" s="37"/>
    </row>
    <row r="134" spans="7:9" ht="15.75">
      <c r="G134" s="37"/>
      <c r="H134" s="37"/>
      <c r="I134" s="37"/>
    </row>
    <row r="135" spans="7:9" ht="15.75">
      <c r="G135" s="37"/>
      <c r="H135" s="37"/>
      <c r="I135" s="37"/>
    </row>
    <row r="136" spans="7:9" ht="15.75">
      <c r="G136" s="37"/>
      <c r="H136" s="37"/>
      <c r="I136" s="37"/>
    </row>
    <row r="137" spans="7:9" ht="15.75">
      <c r="G137" s="37"/>
      <c r="H137" s="37"/>
      <c r="I137" s="37"/>
    </row>
    <row r="138" spans="1:9" ht="15.75">
      <c r="A138" s="9"/>
      <c r="B138" s="9"/>
      <c r="C138" s="9"/>
      <c r="D138" s="9"/>
      <c r="G138" s="37"/>
      <c r="H138" s="37"/>
      <c r="I138" s="37"/>
    </row>
    <row r="139" spans="1:9" ht="15.75">
      <c r="A139" s="9"/>
      <c r="G139" s="37"/>
      <c r="H139" s="37"/>
      <c r="I139" s="37"/>
    </row>
    <row r="140" spans="1:9" ht="15.75">
      <c r="A140" s="9"/>
      <c r="G140" s="37"/>
      <c r="H140" s="37"/>
      <c r="I140" s="37"/>
    </row>
    <row r="141" spans="1:9" ht="15.75">
      <c r="A141" s="9"/>
      <c r="G141" s="37"/>
      <c r="H141" s="37"/>
      <c r="I141" s="37"/>
    </row>
    <row r="142" spans="1:9" ht="15.75">
      <c r="A142" s="9"/>
      <c r="G142" s="37"/>
      <c r="H142" s="37"/>
      <c r="I142" s="37"/>
    </row>
    <row r="143" spans="1:9" ht="15.75">
      <c r="A143" s="9"/>
      <c r="G143" s="37"/>
      <c r="H143" s="37"/>
      <c r="I143" s="37"/>
    </row>
    <row r="144" spans="1:9" ht="15.75">
      <c r="A144" s="9"/>
      <c r="G144" s="37"/>
      <c r="H144" s="37"/>
      <c r="I144" s="37"/>
    </row>
    <row r="145" spans="1:9" ht="15.75">
      <c r="A145" s="9"/>
      <c r="G145" s="37"/>
      <c r="H145" s="37"/>
      <c r="I145" s="37"/>
    </row>
    <row r="146" spans="7:9" ht="15.75">
      <c r="G146" s="37"/>
      <c r="H146" s="37"/>
      <c r="I146" s="37"/>
    </row>
    <row r="147" spans="7:9" ht="15.75">
      <c r="G147" s="37"/>
      <c r="H147" s="37"/>
      <c r="I147" s="37"/>
    </row>
    <row r="148" spans="7:9" ht="15.75">
      <c r="G148" s="37"/>
      <c r="H148" s="37"/>
      <c r="I148" s="37"/>
    </row>
    <row r="149" spans="7:9" ht="15.75">
      <c r="G149" s="37"/>
      <c r="H149" s="37"/>
      <c r="I149" s="37"/>
    </row>
    <row r="150" spans="1:9" ht="15.75">
      <c r="A150" s="9"/>
      <c r="B150" s="9"/>
      <c r="C150" s="9"/>
      <c r="D150" s="9"/>
      <c r="E150" s="9"/>
      <c r="F150" s="9"/>
      <c r="G150" s="37"/>
      <c r="H150" s="37"/>
      <c r="I150" s="37"/>
    </row>
    <row r="151" spans="7:9" ht="15.75">
      <c r="G151" s="37"/>
      <c r="H151" s="37"/>
      <c r="I151" s="37"/>
    </row>
    <row r="152" spans="7:9" ht="15.75">
      <c r="G152" s="37"/>
      <c r="H152" s="37"/>
      <c r="I152" s="37"/>
    </row>
    <row r="153" spans="7:9" ht="15.75">
      <c r="G153" s="37"/>
      <c r="H153" s="37"/>
      <c r="I153" s="37"/>
    </row>
    <row r="154" spans="7:9" ht="15.75">
      <c r="G154" s="37"/>
      <c r="H154" s="37"/>
      <c r="I154" s="37"/>
    </row>
    <row r="155" spans="7:9" ht="15.75">
      <c r="G155" s="37"/>
      <c r="H155" s="37"/>
      <c r="I155" s="37"/>
    </row>
    <row r="156" spans="7:9" ht="15.75">
      <c r="G156" s="37"/>
      <c r="H156" s="37"/>
      <c r="I156" s="37"/>
    </row>
    <row r="157" spans="7:9" ht="15.75">
      <c r="G157" s="37"/>
      <c r="H157" s="37"/>
      <c r="I157" s="37"/>
    </row>
    <row r="158" spans="7:9" ht="15.75">
      <c r="G158" s="37"/>
      <c r="H158" s="37"/>
      <c r="I158" s="37"/>
    </row>
    <row r="159" spans="7:9" ht="15.75">
      <c r="G159" s="37"/>
      <c r="H159" s="37"/>
      <c r="I159" s="37"/>
    </row>
    <row r="160" spans="7:9" ht="15.75">
      <c r="G160" s="37"/>
      <c r="H160" s="37"/>
      <c r="I160" s="37"/>
    </row>
    <row r="161" spans="7:9" ht="15.75">
      <c r="G161" s="37"/>
      <c r="H161" s="37"/>
      <c r="I161" s="37"/>
    </row>
    <row r="162" spans="7:9" ht="15.75">
      <c r="G162" s="37"/>
      <c r="H162" s="37"/>
      <c r="I162" s="37"/>
    </row>
    <row r="163" spans="7:9" ht="15.75">
      <c r="G163" s="37"/>
      <c r="H163" s="37"/>
      <c r="I163" s="37"/>
    </row>
    <row r="164" spans="7:9" ht="15.75">
      <c r="G164" s="37"/>
      <c r="H164" s="37"/>
      <c r="I164" s="37"/>
    </row>
    <row r="165" spans="1:9" ht="15.75">
      <c r="A165" s="9"/>
      <c r="B165" s="9"/>
      <c r="C165" s="9"/>
      <c r="D165" s="9"/>
      <c r="E165" s="9"/>
      <c r="F165" s="9"/>
      <c r="G165" s="37"/>
      <c r="H165" s="37"/>
      <c r="I165" s="37"/>
    </row>
    <row r="166" spans="7:9" ht="15.75">
      <c r="G166" s="37"/>
      <c r="H166" s="37"/>
      <c r="I166" s="37"/>
    </row>
    <row r="167" spans="7:9" ht="15.75">
      <c r="G167" s="37"/>
      <c r="H167" s="37"/>
      <c r="I167" s="37"/>
    </row>
    <row r="168" spans="7:9" ht="15.75">
      <c r="G168" s="37"/>
      <c r="H168" s="37"/>
      <c r="I168" s="37"/>
    </row>
    <row r="169" spans="7:9" ht="15.75">
      <c r="G169" s="37"/>
      <c r="H169" s="37"/>
      <c r="I169" s="37"/>
    </row>
    <row r="170" spans="1:9" ht="15.75">
      <c r="A170" s="9"/>
      <c r="B170" s="9"/>
      <c r="C170" s="9"/>
      <c r="D170" s="9"/>
      <c r="E170" s="9"/>
      <c r="F170" s="9"/>
      <c r="G170" s="37"/>
      <c r="H170" s="37"/>
      <c r="I170" s="37"/>
    </row>
    <row r="171" spans="7:9" ht="15.75">
      <c r="G171" s="37"/>
      <c r="H171" s="37"/>
      <c r="I171" s="37"/>
    </row>
    <row r="172" spans="7:9" ht="15.75">
      <c r="G172" s="37"/>
      <c r="H172" s="37"/>
      <c r="I172" s="37"/>
    </row>
    <row r="173" spans="7:9" ht="15.75">
      <c r="G173" s="37"/>
      <c r="H173" s="37"/>
      <c r="I173" s="37"/>
    </row>
    <row r="174" spans="1:9" ht="15.75">
      <c r="A174" s="9"/>
      <c r="B174" s="9"/>
      <c r="C174" s="9"/>
      <c r="D174" s="9"/>
      <c r="E174" s="9"/>
      <c r="F174" s="9"/>
      <c r="G174" s="37"/>
      <c r="H174" s="37"/>
      <c r="I174" s="37"/>
    </row>
    <row r="175" spans="7:9" ht="15.75">
      <c r="G175" s="37"/>
      <c r="H175" s="37"/>
      <c r="I175" s="37"/>
    </row>
    <row r="176" spans="7:9" ht="15.75">
      <c r="G176" s="37"/>
      <c r="H176" s="37"/>
      <c r="I176" s="37"/>
    </row>
    <row r="177" spans="1:9" ht="15.75">
      <c r="A177" s="9"/>
      <c r="B177" s="9"/>
      <c r="C177" s="9"/>
      <c r="D177" s="9"/>
      <c r="E177" s="9"/>
      <c r="F177" s="9"/>
      <c r="G177" s="37"/>
      <c r="H177" s="37"/>
      <c r="I177" s="37"/>
    </row>
    <row r="178" spans="7:9" ht="15.75">
      <c r="G178" s="37"/>
      <c r="H178" s="37"/>
      <c r="I178" s="37"/>
    </row>
    <row r="179" spans="7:9" ht="15.75">
      <c r="G179" s="37"/>
      <c r="H179" s="37"/>
      <c r="I179" s="37"/>
    </row>
    <row r="180" spans="7:9" ht="15.75">
      <c r="G180" s="37"/>
      <c r="H180" s="37"/>
      <c r="I180" s="37"/>
    </row>
    <row r="181" spans="7:9" ht="15.75">
      <c r="G181" s="37"/>
      <c r="H181" s="37"/>
      <c r="I181" s="37"/>
    </row>
    <row r="182" spans="7:9" ht="15.75">
      <c r="G182" s="37"/>
      <c r="H182" s="37"/>
      <c r="I182" s="37"/>
    </row>
    <row r="183" spans="7:9" ht="15.75">
      <c r="G183" s="37"/>
      <c r="H183" s="37"/>
      <c r="I183" s="37"/>
    </row>
    <row r="184" spans="7:9" ht="15.75">
      <c r="G184" s="37"/>
      <c r="H184" s="37"/>
      <c r="I184" s="37"/>
    </row>
    <row r="185" spans="7:9" ht="15.75">
      <c r="G185" s="37"/>
      <c r="H185" s="37"/>
      <c r="I185" s="37"/>
    </row>
    <row r="186" spans="7:9" ht="15.75">
      <c r="G186" s="37"/>
      <c r="H186" s="37"/>
      <c r="I186" s="37"/>
    </row>
    <row r="187" spans="7:9" ht="15.75">
      <c r="G187" s="37"/>
      <c r="H187" s="37"/>
      <c r="I187" s="37"/>
    </row>
    <row r="188" spans="7:9" ht="15.75">
      <c r="G188" s="37"/>
      <c r="H188" s="37"/>
      <c r="I188" s="37"/>
    </row>
    <row r="189" spans="7:9" ht="15.75">
      <c r="G189" s="37"/>
      <c r="H189" s="37"/>
      <c r="I189" s="37"/>
    </row>
    <row r="190" spans="7:9" ht="15.75">
      <c r="G190" s="37"/>
      <c r="H190" s="37"/>
      <c r="I190" s="37"/>
    </row>
    <row r="191" spans="7:9" ht="15.75">
      <c r="G191" s="37"/>
      <c r="H191" s="37"/>
      <c r="I191" s="37"/>
    </row>
    <row r="192" spans="7:9" ht="15.75">
      <c r="G192" s="37"/>
      <c r="H192" s="37"/>
      <c r="I192" s="37"/>
    </row>
    <row r="193" spans="7:9" ht="15.75">
      <c r="G193" s="37"/>
      <c r="H193" s="37"/>
      <c r="I193" s="37"/>
    </row>
    <row r="194" spans="5:10" s="9" customFormat="1" ht="15.75">
      <c r="E194" s="57"/>
      <c r="F194" s="57"/>
      <c r="J194" s="54"/>
    </row>
    <row r="195" spans="5:9" ht="15.75">
      <c r="E195" s="58"/>
      <c r="F195" s="58"/>
      <c r="G195" s="38"/>
      <c r="H195" s="38"/>
      <c r="I195" s="38"/>
    </row>
    <row r="196" spans="5:6" ht="15.75">
      <c r="E196" s="58"/>
      <c r="F196" s="58"/>
    </row>
    <row r="197" spans="5:6" ht="15.75">
      <c r="E197" s="58"/>
      <c r="F197" s="58"/>
    </row>
    <row r="198" spans="5:10" s="9" customFormat="1" ht="15.75">
      <c r="E198" s="57"/>
      <c r="F198" s="57"/>
      <c r="J198" s="54"/>
    </row>
    <row r="199" spans="5:6" ht="15.75">
      <c r="E199" s="58"/>
      <c r="F199" s="58"/>
    </row>
    <row r="200" spans="5:6" ht="15.75">
      <c r="E200" s="58"/>
      <c r="F200" s="58"/>
    </row>
    <row r="201" spans="5:6" ht="15.75">
      <c r="E201" s="58"/>
      <c r="F201" s="58"/>
    </row>
    <row r="202" spans="5:10" s="9" customFormat="1" ht="15.75">
      <c r="E202" s="57"/>
      <c r="F202" s="57"/>
      <c r="J202" s="53"/>
    </row>
    <row r="203" spans="5:6" ht="15.75">
      <c r="E203" s="58"/>
      <c r="F203" s="58"/>
    </row>
    <row r="204" spans="5:6" ht="15.75">
      <c r="E204" s="58"/>
      <c r="F204" s="58"/>
    </row>
    <row r="205" spans="5:6" ht="15.75">
      <c r="E205" s="58"/>
      <c r="F205" s="58"/>
    </row>
    <row r="206" spans="5:6" ht="15.75">
      <c r="E206" s="58"/>
      <c r="F206" s="58"/>
    </row>
    <row r="207" spans="5:6" ht="15.75">
      <c r="E207" s="58"/>
      <c r="F207" s="58"/>
    </row>
    <row r="208" spans="5:6" ht="15.75">
      <c r="E208" s="58"/>
      <c r="F208" s="58"/>
    </row>
    <row r="209" spans="5:6" ht="15.75">
      <c r="E209" s="58"/>
      <c r="F209" s="58"/>
    </row>
    <row r="210" spans="5:6" ht="15.75">
      <c r="E210" s="58"/>
      <c r="F210" s="58"/>
    </row>
    <row r="211" spans="5:6" ht="15.75">
      <c r="E211" s="58"/>
      <c r="F211" s="58"/>
    </row>
    <row r="212" spans="5:10" s="9" customFormat="1" ht="15.75">
      <c r="E212" s="57"/>
      <c r="F212" s="57"/>
      <c r="J212" s="53"/>
    </row>
    <row r="213" spans="5:6" ht="15.75">
      <c r="E213" s="58"/>
      <c r="F213" s="58"/>
    </row>
    <row r="214" spans="5:6" ht="15.75">
      <c r="E214" s="58"/>
      <c r="F214" s="58"/>
    </row>
    <row r="215" spans="5:6" ht="15.75">
      <c r="E215" s="58"/>
      <c r="F215" s="58"/>
    </row>
    <row r="216" spans="5:6" ht="15.75">
      <c r="E216" s="58"/>
      <c r="F216" s="58"/>
    </row>
    <row r="217" spans="5:6" ht="15.75">
      <c r="E217" s="58"/>
      <c r="F217" s="58"/>
    </row>
    <row r="218" spans="5:6" ht="15.75">
      <c r="E218" s="58"/>
      <c r="F218" s="58"/>
    </row>
    <row r="219" spans="5:6" ht="15.75">
      <c r="E219" s="58"/>
      <c r="F219" s="58"/>
    </row>
    <row r="220" spans="5:6" ht="15.75">
      <c r="E220" s="58"/>
      <c r="F220" s="58"/>
    </row>
    <row r="221" spans="5:6" ht="15.75">
      <c r="E221" s="58"/>
      <c r="F221" s="58"/>
    </row>
    <row r="222" spans="5:6" ht="15.75">
      <c r="E222" s="58"/>
      <c r="F222" s="58"/>
    </row>
    <row r="223" spans="5:10" s="9" customFormat="1" ht="15.75">
      <c r="E223" s="57"/>
      <c r="F223" s="57"/>
      <c r="J223" s="53"/>
    </row>
    <row r="224" spans="5:6" ht="15.75">
      <c r="E224" s="58"/>
      <c r="F224" s="58"/>
    </row>
    <row r="225" spans="5:6" ht="15.75">
      <c r="E225" s="58"/>
      <c r="F225" s="58"/>
    </row>
    <row r="226" spans="5:6" ht="15.75">
      <c r="E226" s="58"/>
      <c r="F226" s="58"/>
    </row>
    <row r="227" spans="5:6" ht="15.75">
      <c r="E227" s="58"/>
      <c r="F227" s="58"/>
    </row>
    <row r="228" spans="5:6" ht="15.75">
      <c r="E228" s="58"/>
      <c r="F228" s="58"/>
    </row>
    <row r="229" spans="5:6" ht="15.75">
      <c r="E229" s="58"/>
      <c r="F229" s="58"/>
    </row>
    <row r="230" spans="5:10" s="9" customFormat="1" ht="15.75">
      <c r="E230" s="57"/>
      <c r="F230" s="57"/>
      <c r="J230" s="53"/>
    </row>
    <row r="231" spans="5:6" ht="15.75">
      <c r="E231" s="58"/>
      <c r="F231" s="58"/>
    </row>
    <row r="232" spans="5:6" ht="15.75">
      <c r="E232" s="58"/>
      <c r="F232" s="58"/>
    </row>
    <row r="233" spans="5:6" ht="15.75">
      <c r="E233" s="58"/>
      <c r="F233" s="58"/>
    </row>
    <row r="234" spans="5:6" ht="15.75">
      <c r="E234" s="58"/>
      <c r="F234" s="58"/>
    </row>
    <row r="235" spans="5:6" ht="15.75">
      <c r="E235" s="58"/>
      <c r="F235" s="58"/>
    </row>
    <row r="236" spans="5:6" ht="15.75">
      <c r="E236" s="58"/>
      <c r="F236" s="58"/>
    </row>
    <row r="237" spans="5:6" ht="15.75">
      <c r="E237" s="58"/>
      <c r="F237" s="58"/>
    </row>
    <row r="238" spans="5:6" ht="15.75">
      <c r="E238" s="58"/>
      <c r="F238" s="58"/>
    </row>
    <row r="239" spans="5:6" ht="15.75">
      <c r="E239" s="58"/>
      <c r="F239" s="58"/>
    </row>
    <row r="240" spans="5:6" ht="15.75">
      <c r="E240" s="58"/>
      <c r="F240" s="58"/>
    </row>
    <row r="241" spans="5:6" ht="15.75">
      <c r="E241" s="58"/>
      <c r="F241" s="58"/>
    </row>
    <row r="242" spans="5:6" ht="15.75">
      <c r="E242" s="58"/>
      <c r="F242" s="58"/>
    </row>
    <row r="243" spans="5:6" ht="15.75">
      <c r="E243" s="58"/>
      <c r="F243" s="58"/>
    </row>
    <row r="244" spans="5:6" ht="15.75">
      <c r="E244" s="58"/>
      <c r="F244" s="58"/>
    </row>
    <row r="245" spans="5:6" ht="15.75">
      <c r="E245" s="58"/>
      <c r="F245" s="58"/>
    </row>
    <row r="246" spans="5:6" ht="15.75">
      <c r="E246" s="58"/>
      <c r="F246" s="58"/>
    </row>
    <row r="247" spans="5:6" ht="15.75">
      <c r="E247" s="58"/>
      <c r="F247" s="58"/>
    </row>
    <row r="248" spans="5:6" ht="15.75">
      <c r="E248" s="58"/>
      <c r="F248" s="58"/>
    </row>
    <row r="249" spans="5:6" ht="15.75">
      <c r="E249" s="58"/>
      <c r="F249" s="58"/>
    </row>
    <row r="250" spans="5:6" ht="15.75">
      <c r="E250" s="58"/>
      <c r="F250" s="58"/>
    </row>
    <row r="251" spans="5:6" ht="15.75">
      <c r="E251" s="58"/>
      <c r="F251" s="58"/>
    </row>
    <row r="252" spans="5:6" ht="15.75">
      <c r="E252" s="58"/>
      <c r="F252" s="58"/>
    </row>
    <row r="253" spans="5:6" ht="15.75">
      <c r="E253" s="58"/>
      <c r="F253" s="58"/>
    </row>
    <row r="254" spans="5:6" ht="15.75">
      <c r="E254" s="58"/>
      <c r="F254" s="58"/>
    </row>
    <row r="255" spans="5:6" ht="15.75">
      <c r="E255" s="58"/>
      <c r="F255" s="58"/>
    </row>
    <row r="256" spans="5:6" ht="15.75">
      <c r="E256" s="58"/>
      <c r="F256" s="58"/>
    </row>
    <row r="257" spans="5:6" ht="15.75">
      <c r="E257" s="58"/>
      <c r="F257" s="58"/>
    </row>
    <row r="258" spans="5:9" ht="15.75">
      <c r="E258" s="58"/>
      <c r="F258" s="58"/>
      <c r="G258" s="19"/>
      <c r="H258" s="19"/>
      <c r="I258" s="19"/>
    </row>
    <row r="259" spans="5:9" ht="15.75">
      <c r="E259" s="58"/>
      <c r="F259" s="58"/>
      <c r="G259" s="19"/>
      <c r="H259" s="19"/>
      <c r="I259" s="19"/>
    </row>
    <row r="260" spans="5:10" s="9" customFormat="1" ht="15.75">
      <c r="E260" s="57"/>
      <c r="F260" s="57"/>
      <c r="G260" s="23"/>
      <c r="H260" s="23"/>
      <c r="I260" s="23"/>
      <c r="J260" s="53"/>
    </row>
    <row r="261" spans="5:9" ht="15.75">
      <c r="E261" s="58"/>
      <c r="F261" s="58"/>
      <c r="G261" s="19"/>
      <c r="H261" s="19"/>
      <c r="I261" s="19"/>
    </row>
    <row r="262" spans="5:9" ht="15.75">
      <c r="E262" s="58"/>
      <c r="F262" s="58"/>
      <c r="G262" s="19"/>
      <c r="H262" s="19"/>
      <c r="I262" s="19"/>
    </row>
    <row r="264" spans="5:10" s="9" customFormat="1" ht="15.75">
      <c r="E264" s="57"/>
      <c r="F264" s="57"/>
      <c r="J264" s="53"/>
    </row>
    <row r="265" spans="5:6" ht="15.75">
      <c r="E265" s="58"/>
      <c r="F265" s="58"/>
    </row>
    <row r="266" spans="5:6" ht="15.75">
      <c r="E266" s="58"/>
      <c r="F266" s="58"/>
    </row>
    <row r="267" spans="5:6" ht="15.75">
      <c r="E267" s="58"/>
      <c r="F267" s="58"/>
    </row>
    <row r="268" spans="5:10" s="9" customFormat="1" ht="15.75">
      <c r="E268" s="57"/>
      <c r="F268" s="57"/>
      <c r="J268" s="53"/>
    </row>
    <row r="269" spans="5:6" ht="15.75">
      <c r="E269" s="58"/>
      <c r="F269" s="58"/>
    </row>
    <row r="270" spans="5:6" ht="15.75">
      <c r="E270" s="58"/>
      <c r="F270" s="58"/>
    </row>
    <row r="271" spans="5:6" ht="15.75">
      <c r="E271" s="58"/>
      <c r="F271" s="58"/>
    </row>
    <row r="272" spans="5:6" ht="15.75">
      <c r="E272" s="58"/>
      <c r="F272" s="58"/>
    </row>
    <row r="273" spans="5:10" s="9" customFormat="1" ht="15.75">
      <c r="E273" s="57"/>
      <c r="F273" s="57"/>
      <c r="J273" s="53"/>
    </row>
    <row r="274" spans="5:6" ht="15.75">
      <c r="E274" s="58"/>
      <c r="F274" s="58"/>
    </row>
    <row r="275" spans="5:6" ht="15.75">
      <c r="E275" s="58"/>
      <c r="F275" s="58"/>
    </row>
    <row r="276" spans="5:6" ht="15.75">
      <c r="E276" s="58"/>
      <c r="F276" s="58"/>
    </row>
    <row r="277" spans="5:10" s="9" customFormat="1" ht="15.75">
      <c r="E277" s="57"/>
      <c r="F277" s="57"/>
      <c r="J277" s="53"/>
    </row>
    <row r="278" spans="5:6" ht="15.75">
      <c r="E278" s="58"/>
      <c r="F278" s="58"/>
    </row>
    <row r="279" spans="5:6" ht="15.75">
      <c r="E279" s="58"/>
      <c r="F279" s="58"/>
    </row>
    <row r="280" spans="5:6" ht="15.75">
      <c r="E280" s="58"/>
      <c r="F280" s="58"/>
    </row>
    <row r="281" spans="5:6" ht="15.75">
      <c r="E281" s="58"/>
      <c r="F281" s="58"/>
    </row>
    <row r="282" spans="5:10" s="9" customFormat="1" ht="15.75">
      <c r="E282" s="57"/>
      <c r="F282" s="57"/>
      <c r="J282" s="53"/>
    </row>
    <row r="283" spans="5:6" ht="15.75">
      <c r="E283" s="58"/>
      <c r="F283" s="58"/>
    </row>
    <row r="284" spans="5:6" ht="15.75">
      <c r="E284" s="58"/>
      <c r="F284" s="58"/>
    </row>
    <row r="286" spans="5:6" ht="15.75">
      <c r="E286" s="58"/>
      <c r="F286" s="58"/>
    </row>
    <row r="287" spans="5:10" s="9" customFormat="1" ht="15.75">
      <c r="E287" s="57"/>
      <c r="F287" s="57"/>
      <c r="J287" s="53"/>
    </row>
    <row r="288" spans="5:6" ht="15.75">
      <c r="E288" s="58"/>
      <c r="F288" s="58"/>
    </row>
    <row r="289" spans="5:6" ht="15.75">
      <c r="E289" s="58"/>
      <c r="F289" s="58"/>
    </row>
    <row r="290" spans="5:6" ht="15.75">
      <c r="E290" s="58"/>
      <c r="F290" s="58"/>
    </row>
    <row r="291" spans="5:10" s="9" customFormat="1" ht="15.75">
      <c r="E291" s="57"/>
      <c r="F291" s="57"/>
      <c r="J291" s="53"/>
    </row>
    <row r="292" spans="5:9" ht="15.75">
      <c r="E292" s="58"/>
      <c r="F292" s="58"/>
      <c r="G292" s="36"/>
      <c r="H292" s="36"/>
      <c r="I292" s="36"/>
    </row>
    <row r="293" spans="5:6" ht="15.75">
      <c r="E293" s="58"/>
      <c r="F293" s="58"/>
    </row>
    <row r="296" spans="5:6" ht="23.25" customHeight="1">
      <c r="E296" s="59"/>
      <c r="F296" s="59"/>
    </row>
  </sheetData>
  <sheetProtection/>
  <mergeCells count="7">
    <mergeCell ref="G7:G8"/>
    <mergeCell ref="A3:G3"/>
    <mergeCell ref="A4:G4"/>
    <mergeCell ref="A5:G5"/>
    <mergeCell ref="H7:H8"/>
    <mergeCell ref="E1:H1"/>
    <mergeCell ref="E2:H2"/>
  </mergeCells>
  <printOptions gridLines="1"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9"/>
  <sheetViews>
    <sheetView zoomScalePageLayoutView="0" workbookViewId="0" topLeftCell="A1">
      <selection activeCell="K5" sqref="K5"/>
    </sheetView>
  </sheetViews>
  <sheetFormatPr defaultColWidth="9.140625" defaultRowHeight="12.75"/>
  <cols>
    <col min="1" max="1" width="4.00390625" style="2" customWidth="1"/>
    <col min="2" max="2" width="4.421875" style="2" customWidth="1"/>
    <col min="3" max="3" width="6.421875" style="2" customWidth="1"/>
    <col min="4" max="4" width="2.57421875" style="2" customWidth="1"/>
    <col min="5" max="5" width="65.8515625" style="2" customWidth="1"/>
    <col min="6" max="6" width="2.140625" style="2" customWidth="1"/>
    <col min="7" max="7" width="19.140625" style="2" customWidth="1"/>
    <col min="8" max="8" width="22.7109375" style="2" customWidth="1"/>
    <col min="9" max="9" width="12.00390625" style="2" customWidth="1"/>
    <col min="10" max="10" width="9.140625" style="53" customWidth="1"/>
    <col min="11" max="16384" width="9.140625" style="2" customWidth="1"/>
  </cols>
  <sheetData>
    <row r="1" spans="5:8" ht="15.75">
      <c r="E1" s="502" t="s">
        <v>331</v>
      </c>
      <c r="F1" s="502"/>
      <c r="G1" s="502"/>
      <c r="H1" s="502"/>
    </row>
    <row r="2" spans="5:10" ht="24" customHeight="1">
      <c r="E2" s="502" t="s">
        <v>330</v>
      </c>
      <c r="F2" s="502"/>
      <c r="G2" s="502"/>
      <c r="H2" s="502"/>
      <c r="J2" s="2"/>
    </row>
    <row r="3" spans="5:10" ht="15.75">
      <c r="E3" s="449" t="s">
        <v>175</v>
      </c>
      <c r="F3" s="449"/>
      <c r="G3" s="449"/>
      <c r="H3" s="21"/>
      <c r="J3" s="2"/>
    </row>
    <row r="4" spans="5:10" ht="15.75">
      <c r="E4" s="449" t="s">
        <v>281</v>
      </c>
      <c r="F4" s="449"/>
      <c r="G4" s="449"/>
      <c r="H4" s="21"/>
      <c r="J4" s="2"/>
    </row>
    <row r="5" spans="5:10" ht="15.75">
      <c r="E5" s="47"/>
      <c r="F5" s="41"/>
      <c r="G5" s="41"/>
      <c r="H5" s="21"/>
      <c r="J5" s="2"/>
    </row>
    <row r="6" spans="5:10" ht="16.5" thickBot="1">
      <c r="E6" s="10"/>
      <c r="F6" s="10"/>
      <c r="G6" s="10"/>
      <c r="H6" s="21"/>
      <c r="J6" s="2"/>
    </row>
    <row r="7" spans="1:8" s="19" customFormat="1" ht="44.25" customHeight="1">
      <c r="A7" s="222"/>
      <c r="B7" s="223"/>
      <c r="C7" s="223"/>
      <c r="D7" s="223"/>
      <c r="E7" s="223" t="s">
        <v>148</v>
      </c>
      <c r="F7" s="224"/>
      <c r="G7" s="248" t="s">
        <v>209</v>
      </c>
      <c r="H7" s="288" t="s">
        <v>270</v>
      </c>
    </row>
    <row r="8" spans="1:12" ht="22.5" customHeight="1">
      <c r="A8" s="150" t="s">
        <v>75</v>
      </c>
      <c r="B8" s="180"/>
      <c r="C8" s="180" t="s">
        <v>76</v>
      </c>
      <c r="D8" s="180"/>
      <c r="E8" s="177"/>
      <c r="F8" s="187"/>
      <c r="G8" s="249">
        <f>SUM(G9:G10)</f>
        <v>11441420</v>
      </c>
      <c r="H8" s="249">
        <f>SUM(H9:H10)</f>
        <v>22839844</v>
      </c>
      <c r="I8" s="34"/>
      <c r="J8" s="35"/>
      <c r="K8" s="19"/>
      <c r="L8" s="19"/>
    </row>
    <row r="9" spans="1:12" ht="15.75">
      <c r="A9" s="127"/>
      <c r="B9" s="19" t="s">
        <v>77</v>
      </c>
      <c r="C9" s="19"/>
      <c r="D9" s="19" t="s">
        <v>78</v>
      </c>
      <c r="E9" s="19"/>
      <c r="F9" s="132"/>
      <c r="G9" s="250">
        <f>SUM('2. bevételek'!G44)</f>
        <v>10235420</v>
      </c>
      <c r="H9" s="250">
        <f>SUM('2. bevételek'!H44)</f>
        <v>10601180</v>
      </c>
      <c r="I9" s="25"/>
      <c r="J9" s="21"/>
      <c r="K9" s="19"/>
      <c r="L9" s="19"/>
    </row>
    <row r="10" spans="1:12" ht="15.75">
      <c r="A10" s="127"/>
      <c r="B10" s="19" t="s">
        <v>212</v>
      </c>
      <c r="C10" s="19"/>
      <c r="D10" s="19" t="s">
        <v>213</v>
      </c>
      <c r="E10" s="19"/>
      <c r="F10" s="132"/>
      <c r="G10" s="250">
        <f>SUM('2. bevételek'!G74+'2. bevételek'!G59)</f>
        <v>1206000</v>
      </c>
      <c r="H10" s="250">
        <f>SUM('2. bevételek'!H74+'2. bevételek'!H59+'2. bevételek'!H84)</f>
        <v>12238664</v>
      </c>
      <c r="I10" s="25"/>
      <c r="J10" s="21"/>
      <c r="K10" s="19"/>
      <c r="L10" s="19"/>
    </row>
    <row r="11" spans="1:12" ht="15.75">
      <c r="A11" s="150" t="s">
        <v>160</v>
      </c>
      <c r="B11" s="177"/>
      <c r="C11" s="180" t="s">
        <v>200</v>
      </c>
      <c r="D11" s="177"/>
      <c r="E11" s="177"/>
      <c r="F11" s="178"/>
      <c r="G11" s="251">
        <f>SUM(G12)</f>
        <v>0</v>
      </c>
      <c r="H11" s="251">
        <f>SUM(H12)</f>
        <v>0</v>
      </c>
      <c r="I11" s="25"/>
      <c r="J11" s="21"/>
      <c r="K11" s="19"/>
      <c r="L11" s="19"/>
    </row>
    <row r="12" spans="1:12" ht="15.75">
      <c r="A12" s="123"/>
      <c r="B12" s="19" t="s">
        <v>201</v>
      </c>
      <c r="C12" s="19"/>
      <c r="D12" s="19" t="s">
        <v>202</v>
      </c>
      <c r="E12" s="19"/>
      <c r="F12" s="132"/>
      <c r="G12" s="250">
        <v>0</v>
      </c>
      <c r="H12" s="287">
        <v>0</v>
      </c>
      <c r="I12" s="25"/>
      <c r="J12" s="21"/>
      <c r="K12" s="19"/>
      <c r="L12" s="19"/>
    </row>
    <row r="13" spans="1:9" ht="15.75">
      <c r="A13" s="150" t="s">
        <v>85</v>
      </c>
      <c r="B13" s="180"/>
      <c r="C13" s="180" t="s">
        <v>84</v>
      </c>
      <c r="D13" s="180"/>
      <c r="E13" s="180"/>
      <c r="F13" s="188"/>
      <c r="G13" s="251">
        <f>SUM(G14:G15)</f>
        <v>16550000</v>
      </c>
      <c r="H13" s="251">
        <f>SUM(H14:H15)</f>
        <v>16550000</v>
      </c>
      <c r="I13" s="37"/>
    </row>
    <row r="14" spans="1:9" ht="15.75">
      <c r="A14" s="127"/>
      <c r="B14" s="19" t="s">
        <v>86</v>
      </c>
      <c r="C14" s="19"/>
      <c r="D14" s="19" t="s">
        <v>87</v>
      </c>
      <c r="E14" s="19"/>
      <c r="F14" s="132"/>
      <c r="G14" s="252">
        <f>SUM('2. bevételek'!G24)</f>
        <v>11500000</v>
      </c>
      <c r="H14" s="252">
        <f>SUM('2. bevételek'!H24)</f>
        <v>11500000</v>
      </c>
      <c r="I14" s="37"/>
    </row>
    <row r="15" spans="1:9" ht="15.75">
      <c r="A15" s="123"/>
      <c r="B15" s="19" t="s">
        <v>88</v>
      </c>
      <c r="C15" s="19"/>
      <c r="D15" s="19" t="s">
        <v>89</v>
      </c>
      <c r="E15" s="19"/>
      <c r="F15" s="132"/>
      <c r="G15" s="252">
        <f>SUM('2. bevételek'!G27)</f>
        <v>5050000</v>
      </c>
      <c r="H15" s="252">
        <f>SUM('2. bevételek'!H27)</f>
        <v>5050000</v>
      </c>
      <c r="I15" s="37"/>
    </row>
    <row r="16" spans="1:9" ht="15.75">
      <c r="A16" s="150" t="s">
        <v>99</v>
      </c>
      <c r="B16" s="180"/>
      <c r="C16" s="180" t="s">
        <v>100</v>
      </c>
      <c r="D16" s="180"/>
      <c r="E16" s="180"/>
      <c r="F16" s="188"/>
      <c r="G16" s="251">
        <f>SUM(G17:G21)</f>
        <v>3150000</v>
      </c>
      <c r="H16" s="251">
        <f>SUM(H17:H21)</f>
        <v>3320000</v>
      </c>
      <c r="I16" s="37"/>
    </row>
    <row r="17" spans="1:9" ht="15.75">
      <c r="A17" s="123"/>
      <c r="B17" s="23"/>
      <c r="C17" s="19" t="s">
        <v>194</v>
      </c>
      <c r="D17" s="19" t="s">
        <v>195</v>
      </c>
      <c r="E17" s="19"/>
      <c r="F17" s="132"/>
      <c r="G17" s="252">
        <f>SUM('2. bevételek'!G38+'2. bevételek'!G78)</f>
        <v>2210000</v>
      </c>
      <c r="H17" s="252">
        <f>SUM('2. bevételek'!H38+'2. bevételek'!H78+'2. bevételek'!H90)</f>
        <v>2230000</v>
      </c>
      <c r="I17" s="37"/>
    </row>
    <row r="18" spans="1:9" ht="15.75">
      <c r="A18" s="127"/>
      <c r="B18" s="19"/>
      <c r="C18" s="19" t="s">
        <v>180</v>
      </c>
      <c r="D18" s="19" t="s">
        <v>181</v>
      </c>
      <c r="E18" s="19"/>
      <c r="F18" s="132"/>
      <c r="G18" s="252">
        <f>SUM('2. bevételek'!G40)</f>
        <v>120000</v>
      </c>
      <c r="H18" s="252">
        <f>SUM('2. bevételek'!H40)</f>
        <v>120000</v>
      </c>
      <c r="I18" s="134"/>
    </row>
    <row r="19" spans="1:10" ht="15.75">
      <c r="A19" s="127"/>
      <c r="B19" s="19"/>
      <c r="C19" s="19" t="s">
        <v>101</v>
      </c>
      <c r="D19" s="19" t="s">
        <v>102</v>
      </c>
      <c r="E19" s="19"/>
      <c r="F19" s="132"/>
      <c r="G19" s="250">
        <f>SUM('2. bevételek'!G68)</f>
        <v>800000</v>
      </c>
      <c r="H19" s="250">
        <f>SUM('2. bevételek'!H68)</f>
        <v>950000</v>
      </c>
      <c r="I19" s="134"/>
      <c r="J19" s="21"/>
    </row>
    <row r="20" spans="1:9" ht="15.75">
      <c r="A20" s="127"/>
      <c r="B20" s="19"/>
      <c r="C20" s="19" t="s">
        <v>103</v>
      </c>
      <c r="D20" s="19" t="s">
        <v>15</v>
      </c>
      <c r="E20" s="19"/>
      <c r="F20" s="132"/>
      <c r="G20" s="250">
        <f>SUM('2. bevételek'!G70+'2. bevételek'!G11)</f>
        <v>10000</v>
      </c>
      <c r="H20" s="250">
        <f>SUM('2. bevételek'!H70+'2. bevételek'!H11)</f>
        <v>10000</v>
      </c>
      <c r="I20" s="37"/>
    </row>
    <row r="21" spans="1:9" ht="15.75">
      <c r="A21" s="127"/>
      <c r="B21" s="19"/>
      <c r="C21" s="19" t="s">
        <v>272</v>
      </c>
      <c r="D21" s="19" t="s">
        <v>280</v>
      </c>
      <c r="E21" s="19"/>
      <c r="F21" s="132"/>
      <c r="G21" s="250">
        <f>SUM('2. bevételek'!G12)</f>
        <v>10000</v>
      </c>
      <c r="H21" s="250">
        <f>SUM('2. bevételek'!H12)</f>
        <v>10000</v>
      </c>
      <c r="I21" s="37"/>
    </row>
    <row r="22" spans="1:9" ht="15.75">
      <c r="A22" s="150" t="s">
        <v>105</v>
      </c>
      <c r="B22" s="180"/>
      <c r="C22" s="180" t="s">
        <v>106</v>
      </c>
      <c r="D22" s="180"/>
      <c r="E22" s="180"/>
      <c r="F22" s="188"/>
      <c r="G22" s="251">
        <f>SUM(G23:G23)</f>
        <v>0</v>
      </c>
      <c r="H22" s="251">
        <f>SUM(H23:H23)</f>
        <v>18500000</v>
      </c>
      <c r="I22" s="37"/>
    </row>
    <row r="23" spans="1:9" ht="15.75">
      <c r="A23" s="127"/>
      <c r="B23" s="19" t="s">
        <v>107</v>
      </c>
      <c r="C23" s="19"/>
      <c r="D23" s="19" t="s">
        <v>108</v>
      </c>
      <c r="E23" s="19"/>
      <c r="F23" s="132"/>
      <c r="G23" s="250">
        <v>0</v>
      </c>
      <c r="H23" s="272">
        <f>SUM('2. bevételek'!H80)</f>
        <v>18500000</v>
      </c>
      <c r="I23" s="37"/>
    </row>
    <row r="24" spans="1:9" ht="15.75">
      <c r="A24" s="150" t="s">
        <v>109</v>
      </c>
      <c r="B24" s="180"/>
      <c r="C24" s="180" t="s">
        <v>110</v>
      </c>
      <c r="D24" s="180"/>
      <c r="E24" s="180"/>
      <c r="F24" s="188"/>
      <c r="G24" s="251">
        <f>SUM(G25:G25)</f>
        <v>0</v>
      </c>
      <c r="H24" s="251">
        <f>SUM(H25:H25)</f>
        <v>227300</v>
      </c>
      <c r="I24" s="134"/>
    </row>
    <row r="25" spans="1:9" ht="15.75">
      <c r="A25" s="127"/>
      <c r="B25" s="19" t="s">
        <v>242</v>
      </c>
      <c r="C25" s="19"/>
      <c r="D25" s="19" t="s">
        <v>111</v>
      </c>
      <c r="E25" s="19"/>
      <c r="F25" s="132"/>
      <c r="G25" s="250">
        <v>0</v>
      </c>
      <c r="H25" s="272">
        <f>SUM('2. bevételek'!H92+'2. bevételek'!H14)</f>
        <v>227300</v>
      </c>
      <c r="I25" s="37"/>
    </row>
    <row r="26" spans="1:9" ht="15.75">
      <c r="A26" s="150" t="s">
        <v>112</v>
      </c>
      <c r="B26" s="180"/>
      <c r="C26" s="180" t="s">
        <v>113</v>
      </c>
      <c r="D26" s="180"/>
      <c r="E26" s="180"/>
      <c r="F26" s="188"/>
      <c r="G26" s="251">
        <f>SUM(G27)</f>
        <v>0</v>
      </c>
      <c r="H26" s="251">
        <f>SUM(H27)</f>
        <v>0</v>
      </c>
      <c r="I26" s="37"/>
    </row>
    <row r="27" spans="1:9" ht="15.75">
      <c r="A27" s="127"/>
      <c r="B27" s="19" t="s">
        <v>143</v>
      </c>
      <c r="C27" s="19"/>
      <c r="D27" s="19" t="s">
        <v>144</v>
      </c>
      <c r="E27" s="19"/>
      <c r="F27" s="132"/>
      <c r="G27" s="250">
        <v>0</v>
      </c>
      <c r="H27" s="287">
        <v>0</v>
      </c>
      <c r="I27" s="37"/>
    </row>
    <row r="28" spans="1:9" ht="15.75">
      <c r="A28" s="150" t="s">
        <v>114</v>
      </c>
      <c r="B28" s="180"/>
      <c r="C28" s="180" t="s">
        <v>115</v>
      </c>
      <c r="D28" s="180"/>
      <c r="E28" s="180"/>
      <c r="F28" s="188"/>
      <c r="G28" s="251">
        <f>SUM(G29)</f>
        <v>2622000</v>
      </c>
      <c r="H28" s="251">
        <f>SUM(H29)</f>
        <v>5633436</v>
      </c>
      <c r="I28" s="37"/>
    </row>
    <row r="29" spans="1:9" ht="15.75">
      <c r="A29" s="127"/>
      <c r="B29" s="19" t="s">
        <v>116</v>
      </c>
      <c r="C29" s="19"/>
      <c r="D29" s="19" t="s">
        <v>117</v>
      </c>
      <c r="E29" s="19"/>
      <c r="F29" s="132"/>
      <c r="G29" s="250">
        <f>SUM('2. bevételek'!G18+'2. bevételek'!G62)</f>
        <v>2622000</v>
      </c>
      <c r="H29" s="250">
        <f>SUM('2. bevételek'!H18+'2. bevételek'!H62)</f>
        <v>5633436</v>
      </c>
      <c r="I29" s="37"/>
    </row>
    <row r="30" spans="1:9" ht="15.75">
      <c r="A30" s="127"/>
      <c r="B30" s="19"/>
      <c r="C30" s="19"/>
      <c r="D30" s="19"/>
      <c r="E30" s="19"/>
      <c r="F30" s="132"/>
      <c r="G30" s="250"/>
      <c r="H30" s="285"/>
      <c r="I30" s="37"/>
    </row>
    <row r="31" spans="1:9" ht="16.5" thickBot="1">
      <c r="A31" s="138" t="s">
        <v>145</v>
      </c>
      <c r="B31" s="185"/>
      <c r="C31" s="185"/>
      <c r="D31" s="185"/>
      <c r="E31" s="185"/>
      <c r="F31" s="189"/>
      <c r="G31" s="253">
        <f>SUM(G8+G13+G16+G22+G24+G26+G28+G11)</f>
        <v>33763420</v>
      </c>
      <c r="H31" s="253">
        <f>SUM(H8+H13+H16+H22+H24+H26+H28+H11)</f>
        <v>67070580</v>
      </c>
      <c r="I31" s="37"/>
    </row>
    <row r="32" spans="1:9" ht="15.75">
      <c r="A32" s="8"/>
      <c r="G32" s="52"/>
      <c r="H32" s="37"/>
      <c r="I32" s="37"/>
    </row>
    <row r="33" spans="8:9" ht="15.75">
      <c r="H33" s="37"/>
      <c r="I33" s="37"/>
    </row>
    <row r="34" spans="1:10" ht="15.75">
      <c r="A34" s="8"/>
      <c r="B34" s="6"/>
      <c r="C34" s="6"/>
      <c r="D34" s="6"/>
      <c r="E34" s="7"/>
      <c r="F34" s="7"/>
      <c r="G34" s="31"/>
      <c r="J34" s="2"/>
    </row>
    <row r="35" spans="1:9" ht="15.75">
      <c r="A35" s="9"/>
      <c r="B35" s="9"/>
      <c r="C35" s="9"/>
      <c r="D35" s="9"/>
      <c r="E35" s="9"/>
      <c r="F35" s="9"/>
      <c r="G35" s="52"/>
      <c r="H35" s="37"/>
      <c r="I35" s="37"/>
    </row>
    <row r="36" spans="8:9" ht="15.75">
      <c r="H36" s="37"/>
      <c r="I36" s="37"/>
    </row>
    <row r="37" spans="8:9" ht="15.75">
      <c r="H37" s="37"/>
      <c r="I37" s="37"/>
    </row>
    <row r="38" spans="8:9" ht="15.75">
      <c r="H38" s="37"/>
      <c r="I38" s="37"/>
    </row>
    <row r="39" spans="1:9" ht="15.75">
      <c r="A39" s="9"/>
      <c r="B39" s="9"/>
      <c r="C39" s="9"/>
      <c r="D39" s="9"/>
      <c r="E39" s="9"/>
      <c r="F39" s="9"/>
      <c r="G39" s="52"/>
      <c r="H39" s="37"/>
      <c r="I39" s="37"/>
    </row>
    <row r="40" spans="8:9" ht="15.75">
      <c r="H40" s="37"/>
      <c r="I40" s="37"/>
    </row>
    <row r="41" spans="8:9" ht="15.75">
      <c r="H41" s="37"/>
      <c r="I41" s="37"/>
    </row>
    <row r="42" spans="8:9" ht="15.75">
      <c r="H42" s="37"/>
      <c r="I42" s="37"/>
    </row>
    <row r="43" spans="1:9" ht="15.75">
      <c r="A43" s="8"/>
      <c r="G43" s="52"/>
      <c r="H43" s="37"/>
      <c r="I43" s="37"/>
    </row>
    <row r="44" spans="1:12" ht="22.5" customHeight="1">
      <c r="A44" s="9"/>
      <c r="B44" s="9"/>
      <c r="C44" s="9"/>
      <c r="D44" s="9"/>
      <c r="G44" s="52"/>
      <c r="H44" s="18"/>
      <c r="I44" s="34"/>
      <c r="J44" s="35"/>
      <c r="K44" s="19"/>
      <c r="L44" s="19"/>
    </row>
    <row r="45" spans="8:12" ht="15.75">
      <c r="H45" s="25"/>
      <c r="I45" s="25"/>
      <c r="J45" s="21"/>
      <c r="K45" s="19"/>
      <c r="L45" s="19"/>
    </row>
    <row r="46" spans="3:10" s="9" customFormat="1" ht="15.75">
      <c r="C46" s="2"/>
      <c r="D46" s="2"/>
      <c r="E46" s="2"/>
      <c r="F46" s="2"/>
      <c r="G46" s="2"/>
      <c r="J46" s="54"/>
    </row>
    <row r="47" spans="3:10" s="9" customFormat="1" ht="15.75">
      <c r="C47" s="2"/>
      <c r="D47" s="2"/>
      <c r="E47" s="2"/>
      <c r="F47" s="2"/>
      <c r="G47" s="37"/>
      <c r="J47" s="54"/>
    </row>
    <row r="48" spans="3:10" s="9" customFormat="1" ht="15.75">
      <c r="C48" s="2"/>
      <c r="D48" s="2"/>
      <c r="E48" s="55"/>
      <c r="F48" s="2"/>
      <c r="G48" s="2"/>
      <c r="J48" s="54"/>
    </row>
    <row r="49" spans="3:10" s="9" customFormat="1" ht="15.75">
      <c r="C49" s="2"/>
      <c r="D49" s="2"/>
      <c r="E49" s="55"/>
      <c r="F49" s="2"/>
      <c r="G49" s="2"/>
      <c r="J49" s="54"/>
    </row>
    <row r="50" spans="3:10" s="9" customFormat="1" ht="15.75">
      <c r="C50" s="2"/>
      <c r="D50" s="2"/>
      <c r="E50" s="55"/>
      <c r="F50" s="2"/>
      <c r="G50" s="2"/>
      <c r="J50" s="54"/>
    </row>
    <row r="51" spans="3:10" s="9" customFormat="1" ht="15.75">
      <c r="C51" s="2"/>
      <c r="D51" s="2"/>
      <c r="E51" s="55"/>
      <c r="F51" s="2"/>
      <c r="G51" s="2"/>
      <c r="J51" s="54"/>
    </row>
    <row r="52" spans="3:10" s="9" customFormat="1" ht="15.75">
      <c r="C52" s="2"/>
      <c r="D52" s="2"/>
      <c r="E52" s="55"/>
      <c r="F52" s="2"/>
      <c r="G52" s="2"/>
      <c r="J52" s="54"/>
    </row>
    <row r="53" spans="3:10" s="9" customFormat="1" ht="15.75">
      <c r="C53" s="2"/>
      <c r="D53" s="2"/>
      <c r="E53" s="2"/>
      <c r="F53" s="2"/>
      <c r="G53" s="2"/>
      <c r="J53" s="54"/>
    </row>
    <row r="54" spans="8:9" ht="15.75">
      <c r="H54" s="37"/>
      <c r="I54" s="37"/>
    </row>
    <row r="55" spans="4:9" ht="15.75" customHeight="1">
      <c r="D55" s="16"/>
      <c r="H55" s="37"/>
      <c r="I55" s="37"/>
    </row>
    <row r="56" spans="4:9" ht="15.75" customHeight="1">
      <c r="D56" s="16"/>
      <c r="H56" s="37"/>
      <c r="I56" s="37"/>
    </row>
    <row r="57" spans="4:9" ht="15.75" customHeight="1">
      <c r="D57" s="16"/>
      <c r="H57" s="37"/>
      <c r="I57" s="37"/>
    </row>
    <row r="58" spans="8:9" ht="15.75">
      <c r="H58" s="37"/>
      <c r="I58" s="37"/>
    </row>
    <row r="59" spans="8:9" ht="15.75">
      <c r="H59" s="37"/>
      <c r="I59" s="37"/>
    </row>
    <row r="60" spans="8:9" ht="15.75">
      <c r="H60" s="37"/>
      <c r="I60" s="37"/>
    </row>
    <row r="61" spans="8:9" ht="15.75">
      <c r="H61" s="37"/>
      <c r="I61" s="37"/>
    </row>
    <row r="62" spans="8:9" ht="15.75">
      <c r="H62" s="37"/>
      <c r="I62" s="37"/>
    </row>
    <row r="63" spans="8:9" ht="15.75">
      <c r="H63" s="37"/>
      <c r="I63" s="37"/>
    </row>
    <row r="64" spans="8:9" ht="15.75">
      <c r="H64" s="37"/>
      <c r="I64" s="37"/>
    </row>
    <row r="65" spans="6:9" ht="15.75">
      <c r="F65" s="56"/>
      <c r="H65" s="37"/>
      <c r="I65" s="37"/>
    </row>
    <row r="66" spans="8:9" ht="15.75">
      <c r="H66" s="37"/>
      <c r="I66" s="37"/>
    </row>
    <row r="67" spans="8:9" ht="15.75">
      <c r="H67" s="37"/>
      <c r="I67" s="37"/>
    </row>
    <row r="68" spans="8:9" ht="15.75">
      <c r="H68" s="37"/>
      <c r="I68" s="37"/>
    </row>
    <row r="69" spans="1:7" s="9" customFormat="1" ht="15.75">
      <c r="A69" s="8"/>
      <c r="B69" s="4"/>
      <c r="C69" s="4"/>
      <c r="D69" s="4"/>
      <c r="E69" s="4"/>
      <c r="F69" s="4"/>
      <c r="G69" s="45"/>
    </row>
    <row r="70" spans="1:9" ht="15.75">
      <c r="A70" s="9"/>
      <c r="B70" s="9"/>
      <c r="C70" s="9"/>
      <c r="D70" s="9"/>
      <c r="E70" s="9"/>
      <c r="F70" s="9"/>
      <c r="G70" s="52"/>
      <c r="H70" s="37"/>
      <c r="I70" s="37"/>
    </row>
    <row r="71" spans="8:9" ht="15.75">
      <c r="H71" s="37"/>
      <c r="I71" s="37"/>
    </row>
    <row r="72" spans="8:9" ht="15.75">
      <c r="H72" s="37"/>
      <c r="I72" s="37"/>
    </row>
    <row r="73" spans="8:9" ht="15.75">
      <c r="H73" s="37"/>
      <c r="I73" s="37"/>
    </row>
    <row r="74" spans="8:9" ht="15.75">
      <c r="H74" s="37"/>
      <c r="I74" s="37"/>
    </row>
    <row r="75" spans="1:10" ht="15.75">
      <c r="A75" s="8"/>
      <c r="B75" s="4"/>
      <c r="C75" s="6"/>
      <c r="D75" s="6"/>
      <c r="E75" s="6"/>
      <c r="F75" s="6"/>
      <c r="G75" s="45"/>
      <c r="J75" s="2"/>
    </row>
    <row r="76" spans="1:9" ht="15.75">
      <c r="A76" s="9"/>
      <c r="B76" s="9"/>
      <c r="C76" s="9"/>
      <c r="D76" s="9"/>
      <c r="E76" s="9"/>
      <c r="F76" s="9"/>
      <c r="G76" s="52"/>
      <c r="H76" s="37"/>
      <c r="I76" s="37"/>
    </row>
    <row r="77" spans="8:9" ht="15.75">
      <c r="H77" s="37"/>
      <c r="I77" s="37"/>
    </row>
    <row r="78" spans="8:9" ht="15.75">
      <c r="H78" s="37"/>
      <c r="I78" s="37"/>
    </row>
    <row r="79" spans="8:9" ht="15.75">
      <c r="H79" s="37"/>
      <c r="I79" s="37"/>
    </row>
    <row r="80" spans="1:10" ht="14.25" customHeight="1">
      <c r="A80" s="8"/>
      <c r="B80" s="4"/>
      <c r="C80" s="6"/>
      <c r="D80" s="6"/>
      <c r="E80" s="6"/>
      <c r="F80" s="6"/>
      <c r="G80" s="45"/>
      <c r="J80" s="2"/>
    </row>
    <row r="81" spans="1:9" ht="15.75">
      <c r="A81" s="9"/>
      <c r="B81" s="9"/>
      <c r="C81" s="9"/>
      <c r="D81" s="9"/>
      <c r="E81" s="9"/>
      <c r="F81" s="9"/>
      <c r="G81" s="52"/>
      <c r="H81" s="37"/>
      <c r="I81" s="37"/>
    </row>
    <row r="82" spans="8:9" ht="15.75">
      <c r="H82" s="37"/>
      <c r="I82" s="37"/>
    </row>
    <row r="83" spans="8:9" ht="15.75">
      <c r="H83" s="37"/>
      <c r="I83" s="37"/>
    </row>
    <row r="84" spans="8:9" ht="15.75">
      <c r="H84" s="37"/>
      <c r="I84" s="37"/>
    </row>
    <row r="85" spans="8:9" ht="15.75">
      <c r="H85" s="37"/>
      <c r="I85" s="37"/>
    </row>
    <row r="86" spans="8:9" ht="15.75">
      <c r="H86" s="37"/>
      <c r="I86" s="37"/>
    </row>
    <row r="87" spans="1:10" ht="15.75">
      <c r="A87" s="8"/>
      <c r="B87" s="4"/>
      <c r="C87" s="6"/>
      <c r="D87" s="6"/>
      <c r="E87" s="6"/>
      <c r="F87" s="6"/>
      <c r="G87" s="45"/>
      <c r="J87" s="2"/>
    </row>
    <row r="88" spans="1:10" ht="15.75">
      <c r="A88" s="8"/>
      <c r="B88" s="4"/>
      <c r="C88" s="6"/>
      <c r="D88" s="6"/>
      <c r="E88" s="6"/>
      <c r="F88" s="6"/>
      <c r="G88" s="45"/>
      <c r="J88" s="2"/>
    </row>
    <row r="89" spans="1:10" ht="15.75">
      <c r="A89" s="8"/>
      <c r="B89" s="4"/>
      <c r="C89" s="6"/>
      <c r="D89" s="6"/>
      <c r="E89" s="6"/>
      <c r="F89" s="6"/>
      <c r="G89" s="45"/>
      <c r="J89" s="2"/>
    </row>
    <row r="90" spans="1:10" ht="15.75">
      <c r="A90" s="8"/>
      <c r="B90" s="4"/>
      <c r="C90" s="6"/>
      <c r="D90" s="6"/>
      <c r="E90" s="6"/>
      <c r="F90" s="6"/>
      <c r="G90" s="45"/>
      <c r="J90" s="2"/>
    </row>
    <row r="91" spans="1:10" ht="15.75">
      <c r="A91" s="8"/>
      <c r="B91" s="4"/>
      <c r="C91" s="6"/>
      <c r="D91" s="6"/>
      <c r="E91" s="6"/>
      <c r="F91" s="6"/>
      <c r="G91" s="45"/>
      <c r="J91" s="2"/>
    </row>
    <row r="92" spans="1:10" ht="15.75">
      <c r="A92" s="8"/>
      <c r="B92" s="4"/>
      <c r="C92" s="6"/>
      <c r="D92" s="6"/>
      <c r="E92" s="6"/>
      <c r="F92" s="6"/>
      <c r="G92" s="45"/>
      <c r="J92" s="2"/>
    </row>
    <row r="93" spans="1:10" ht="15.75">
      <c r="A93" s="8"/>
      <c r="B93" s="4"/>
      <c r="C93" s="6"/>
      <c r="D93" s="6"/>
      <c r="E93" s="6"/>
      <c r="F93" s="6"/>
      <c r="G93" s="45"/>
      <c r="J93" s="2"/>
    </row>
    <row r="94" spans="1:10" ht="15.75">
      <c r="A94" s="8"/>
      <c r="B94" s="4"/>
      <c r="C94" s="6"/>
      <c r="D94" s="6"/>
      <c r="E94" s="6"/>
      <c r="F94" s="6"/>
      <c r="G94" s="45"/>
      <c r="J94" s="2"/>
    </row>
    <row r="95" spans="1:10" ht="15.75">
      <c r="A95" s="8"/>
      <c r="B95" s="4"/>
      <c r="C95" s="6"/>
      <c r="D95" s="6"/>
      <c r="E95" s="6"/>
      <c r="F95" s="6"/>
      <c r="G95" s="45"/>
      <c r="J95" s="2"/>
    </row>
    <row r="96" spans="1:10" ht="15.75">
      <c r="A96" s="8"/>
      <c r="B96" s="4"/>
      <c r="C96" s="6"/>
      <c r="D96" s="6"/>
      <c r="E96" s="6"/>
      <c r="F96" s="6"/>
      <c r="G96" s="45"/>
      <c r="J96" s="2"/>
    </row>
    <row r="97" spans="1:10" ht="15.75">
      <c r="A97" s="8"/>
      <c r="B97" s="4"/>
      <c r="C97" s="6"/>
      <c r="D97" s="6"/>
      <c r="E97" s="6"/>
      <c r="F97" s="6"/>
      <c r="G97" s="45"/>
      <c r="J97" s="2"/>
    </row>
    <row r="98" spans="8:9" ht="15.75">
      <c r="H98" s="37"/>
      <c r="I98" s="37"/>
    </row>
    <row r="99" spans="8:9" ht="15.75">
      <c r="H99" s="37"/>
      <c r="I99" s="37"/>
    </row>
    <row r="100" spans="8:9" ht="15.75">
      <c r="H100" s="37"/>
      <c r="I100" s="37"/>
    </row>
    <row r="101" spans="8:9" ht="15.75">
      <c r="H101" s="37"/>
      <c r="I101" s="37"/>
    </row>
    <row r="102" spans="8:9" ht="15.75">
      <c r="H102" s="37"/>
      <c r="I102" s="37"/>
    </row>
    <row r="103" spans="1:8" s="19" customFormat="1" ht="15.75">
      <c r="A103" s="39"/>
      <c r="B103" s="39"/>
      <c r="C103" s="39"/>
      <c r="D103" s="39"/>
      <c r="E103" s="39"/>
      <c r="F103" s="39"/>
      <c r="G103" s="48"/>
      <c r="H103" s="46"/>
    </row>
    <row r="104" spans="8:12" ht="15.75">
      <c r="H104" s="18"/>
      <c r="I104" s="34"/>
      <c r="J104" s="35"/>
      <c r="K104" s="19"/>
      <c r="L104" s="19"/>
    </row>
    <row r="105" spans="1:12" ht="22.5" customHeight="1">
      <c r="A105" s="9"/>
      <c r="B105" s="9"/>
      <c r="C105" s="9"/>
      <c r="D105" s="9"/>
      <c r="G105" s="9"/>
      <c r="H105" s="18"/>
      <c r="I105" s="34"/>
      <c r="J105" s="35"/>
      <c r="K105" s="19"/>
      <c r="L105" s="19"/>
    </row>
    <row r="106" spans="8:12" ht="15.75">
      <c r="H106" s="25"/>
      <c r="I106" s="25"/>
      <c r="J106" s="21"/>
      <c r="K106" s="19"/>
      <c r="L106" s="19"/>
    </row>
    <row r="107" spans="3:10" s="9" customFormat="1" ht="15.75">
      <c r="C107" s="2"/>
      <c r="D107" s="2"/>
      <c r="E107" s="2"/>
      <c r="F107" s="2"/>
      <c r="G107" s="2"/>
      <c r="J107" s="54"/>
    </row>
    <row r="108" spans="3:10" s="9" customFormat="1" ht="15.75">
      <c r="C108" s="2"/>
      <c r="D108" s="2"/>
      <c r="E108" s="2"/>
      <c r="F108" s="2"/>
      <c r="G108" s="2"/>
      <c r="J108" s="54"/>
    </row>
    <row r="109" spans="3:10" s="9" customFormat="1" ht="15.75">
      <c r="C109" s="2"/>
      <c r="D109" s="2"/>
      <c r="E109" s="2"/>
      <c r="F109" s="2"/>
      <c r="G109" s="2"/>
      <c r="J109" s="54"/>
    </row>
    <row r="110" spans="8:9" ht="15.75">
      <c r="H110" s="37"/>
      <c r="I110" s="37"/>
    </row>
    <row r="111" spans="4:9" ht="15.75" customHeight="1">
      <c r="D111" s="16"/>
      <c r="H111" s="37"/>
      <c r="I111" s="37"/>
    </row>
    <row r="112" spans="8:9" ht="15.75">
      <c r="H112" s="37"/>
      <c r="I112" s="37"/>
    </row>
    <row r="113" spans="8:9" ht="15.75">
      <c r="H113" s="37"/>
      <c r="I113" s="37"/>
    </row>
    <row r="114" spans="8:9" ht="15.75">
      <c r="H114" s="37"/>
      <c r="I114" s="37"/>
    </row>
    <row r="115" spans="8:9" ht="15.75">
      <c r="H115" s="37"/>
      <c r="I115" s="37"/>
    </row>
    <row r="116" spans="5:9" ht="15.75">
      <c r="E116" s="56"/>
      <c r="F116" s="56"/>
      <c r="H116" s="37"/>
      <c r="I116" s="37"/>
    </row>
    <row r="117" spans="8:9" ht="15.75">
      <c r="H117" s="37"/>
      <c r="I117" s="37"/>
    </row>
    <row r="118" spans="8:9" ht="15.75">
      <c r="H118" s="37"/>
      <c r="I118" s="37"/>
    </row>
    <row r="119" spans="8:9" ht="15.75">
      <c r="H119" s="37"/>
      <c r="I119" s="37"/>
    </row>
    <row r="120" spans="1:9" ht="15.75">
      <c r="A120" s="9"/>
      <c r="B120" s="9"/>
      <c r="C120" s="9"/>
      <c r="D120" s="9"/>
      <c r="E120" s="9"/>
      <c r="F120" s="9"/>
      <c r="H120" s="37"/>
      <c r="I120" s="37"/>
    </row>
    <row r="121" spans="8:9" ht="15.75">
      <c r="H121" s="37"/>
      <c r="I121" s="37"/>
    </row>
    <row r="122" spans="8:9" ht="15.75">
      <c r="H122" s="37"/>
      <c r="I122" s="37"/>
    </row>
    <row r="123" spans="8:9" ht="15.75">
      <c r="H123" s="37"/>
      <c r="I123" s="37"/>
    </row>
    <row r="124" spans="8:9" ht="15.75">
      <c r="H124" s="37"/>
      <c r="I124" s="37"/>
    </row>
    <row r="125" spans="8:9" ht="15.75">
      <c r="H125" s="37"/>
      <c r="I125" s="37"/>
    </row>
    <row r="126" spans="1:9" ht="15.75">
      <c r="A126" s="9"/>
      <c r="B126" s="9"/>
      <c r="C126" s="9"/>
      <c r="D126" s="9"/>
      <c r="E126" s="9"/>
      <c r="F126" s="9"/>
      <c r="H126" s="37"/>
      <c r="I126" s="37"/>
    </row>
    <row r="127" spans="8:9" ht="15.75">
      <c r="H127" s="37"/>
      <c r="I127" s="37"/>
    </row>
    <row r="128" spans="8:9" ht="15.75">
      <c r="H128" s="37"/>
      <c r="I128" s="37"/>
    </row>
    <row r="129" spans="8:9" ht="15.75">
      <c r="H129" s="37"/>
      <c r="I129" s="37"/>
    </row>
    <row r="130" spans="8:9" ht="15.75">
      <c r="H130" s="37"/>
      <c r="I130" s="37"/>
    </row>
    <row r="131" spans="1:9" ht="15.75">
      <c r="A131" s="9"/>
      <c r="B131" s="9"/>
      <c r="C131" s="9"/>
      <c r="D131" s="9"/>
      <c r="H131" s="37"/>
      <c r="I131" s="37"/>
    </row>
    <row r="132" spans="1:9" ht="15.75">
      <c r="A132" s="9"/>
      <c r="H132" s="37"/>
      <c r="I132" s="37"/>
    </row>
    <row r="133" spans="1:9" ht="15.75">
      <c r="A133" s="9"/>
      <c r="H133" s="37"/>
      <c r="I133" s="37"/>
    </row>
    <row r="134" spans="1:9" ht="15.75">
      <c r="A134" s="9"/>
      <c r="H134" s="37"/>
      <c r="I134" s="37"/>
    </row>
    <row r="135" spans="1:9" ht="15.75">
      <c r="A135" s="9"/>
      <c r="H135" s="37"/>
      <c r="I135" s="37"/>
    </row>
    <row r="136" spans="1:9" ht="15.75">
      <c r="A136" s="9"/>
      <c r="H136" s="37"/>
      <c r="I136" s="37"/>
    </row>
    <row r="137" spans="1:9" ht="15.75">
      <c r="A137" s="9"/>
      <c r="H137" s="37"/>
      <c r="I137" s="37"/>
    </row>
    <row r="138" spans="1:9" ht="15.75">
      <c r="A138" s="9"/>
      <c r="H138" s="37"/>
      <c r="I138" s="37"/>
    </row>
    <row r="139" spans="8:9" ht="15.75">
      <c r="H139" s="37"/>
      <c r="I139" s="37"/>
    </row>
    <row r="140" spans="8:9" ht="15.75">
      <c r="H140" s="37"/>
      <c r="I140" s="37"/>
    </row>
    <row r="141" spans="8:9" ht="15.75">
      <c r="H141" s="37"/>
      <c r="I141" s="37"/>
    </row>
    <row r="142" spans="8:9" ht="15.75">
      <c r="H142" s="37"/>
      <c r="I142" s="37"/>
    </row>
    <row r="143" spans="1:9" ht="15.75">
      <c r="A143" s="9"/>
      <c r="B143" s="9"/>
      <c r="C143" s="9"/>
      <c r="D143" s="9"/>
      <c r="E143" s="9"/>
      <c r="F143" s="9"/>
      <c r="H143" s="37"/>
      <c r="I143" s="37"/>
    </row>
    <row r="144" spans="8:9" ht="15.75">
      <c r="H144" s="37"/>
      <c r="I144" s="37"/>
    </row>
    <row r="145" spans="8:9" ht="15.75">
      <c r="H145" s="37"/>
      <c r="I145" s="37"/>
    </row>
    <row r="146" spans="8:9" ht="15.75">
      <c r="H146" s="37"/>
      <c r="I146" s="37"/>
    </row>
    <row r="147" spans="8:9" ht="15.75">
      <c r="H147" s="37"/>
      <c r="I147" s="37"/>
    </row>
    <row r="148" spans="8:9" ht="15.75">
      <c r="H148" s="37"/>
      <c r="I148" s="37"/>
    </row>
    <row r="149" spans="8:9" ht="15.75">
      <c r="H149" s="37"/>
      <c r="I149" s="37"/>
    </row>
    <row r="150" spans="8:9" ht="15.75">
      <c r="H150" s="37"/>
      <c r="I150" s="37"/>
    </row>
    <row r="151" spans="8:9" ht="15.75">
      <c r="H151" s="37"/>
      <c r="I151" s="37"/>
    </row>
    <row r="152" spans="8:9" ht="15.75">
      <c r="H152" s="37"/>
      <c r="I152" s="37"/>
    </row>
    <row r="153" spans="8:9" ht="15.75">
      <c r="H153" s="37"/>
      <c r="I153" s="37"/>
    </row>
    <row r="154" spans="8:9" ht="15.75">
      <c r="H154" s="37"/>
      <c r="I154" s="37"/>
    </row>
    <row r="155" spans="8:9" ht="15.75">
      <c r="H155" s="37"/>
      <c r="I155" s="37"/>
    </row>
    <row r="156" spans="8:9" ht="15.75">
      <c r="H156" s="37"/>
      <c r="I156" s="37"/>
    </row>
    <row r="157" spans="8:9" ht="15.75">
      <c r="H157" s="37"/>
      <c r="I157" s="37"/>
    </row>
    <row r="158" spans="1:9" ht="15.75">
      <c r="A158" s="9"/>
      <c r="B158" s="9"/>
      <c r="C158" s="9"/>
      <c r="D158" s="9"/>
      <c r="E158" s="9"/>
      <c r="F158" s="9"/>
      <c r="H158" s="37"/>
      <c r="I158" s="37"/>
    </row>
    <row r="159" spans="8:9" ht="15.75">
      <c r="H159" s="37"/>
      <c r="I159" s="37"/>
    </row>
    <row r="160" spans="8:9" ht="15.75">
      <c r="H160" s="37"/>
      <c r="I160" s="37"/>
    </row>
    <row r="161" spans="8:9" ht="15.75">
      <c r="H161" s="37"/>
      <c r="I161" s="37"/>
    </row>
    <row r="162" spans="8:9" ht="15.75">
      <c r="H162" s="37"/>
      <c r="I162" s="37"/>
    </row>
    <row r="163" spans="1:9" ht="15.75">
      <c r="A163" s="9"/>
      <c r="B163" s="9"/>
      <c r="C163" s="9"/>
      <c r="D163" s="9"/>
      <c r="E163" s="9"/>
      <c r="F163" s="9"/>
      <c r="H163" s="37"/>
      <c r="I163" s="37"/>
    </row>
    <row r="164" spans="8:9" ht="15.75">
      <c r="H164" s="37"/>
      <c r="I164" s="37"/>
    </row>
    <row r="165" spans="8:9" ht="15.75">
      <c r="H165" s="37"/>
      <c r="I165" s="37"/>
    </row>
    <row r="166" spans="8:9" ht="15.75">
      <c r="H166" s="37"/>
      <c r="I166" s="37"/>
    </row>
    <row r="167" spans="1:9" ht="15.75">
      <c r="A167" s="9"/>
      <c r="B167" s="9"/>
      <c r="C167" s="9"/>
      <c r="D167" s="9"/>
      <c r="E167" s="9"/>
      <c r="F167" s="9"/>
      <c r="H167" s="37"/>
      <c r="I167" s="37"/>
    </row>
    <row r="168" spans="8:9" ht="15.75">
      <c r="H168" s="37"/>
      <c r="I168" s="37"/>
    </row>
    <row r="169" spans="8:9" ht="15.75">
      <c r="H169" s="37"/>
      <c r="I169" s="37"/>
    </row>
    <row r="170" spans="1:9" ht="15.75">
      <c r="A170" s="9"/>
      <c r="B170" s="9"/>
      <c r="C170" s="9"/>
      <c r="D170" s="9"/>
      <c r="E170" s="9"/>
      <c r="F170" s="9"/>
      <c r="H170" s="37"/>
      <c r="I170" s="37"/>
    </row>
    <row r="171" spans="8:9" ht="15.75">
      <c r="H171" s="37"/>
      <c r="I171" s="37"/>
    </row>
    <row r="172" spans="8:9" ht="15.75">
      <c r="H172" s="37"/>
      <c r="I172" s="37"/>
    </row>
    <row r="173" spans="8:9" ht="15.75">
      <c r="H173" s="37"/>
      <c r="I173" s="37"/>
    </row>
    <row r="174" spans="8:9" ht="15.75">
      <c r="H174" s="37"/>
      <c r="I174" s="37"/>
    </row>
    <row r="175" spans="8:9" ht="15.75">
      <c r="H175" s="37"/>
      <c r="I175" s="37"/>
    </row>
    <row r="176" spans="8:9" ht="15.75">
      <c r="H176" s="37"/>
      <c r="I176" s="37"/>
    </row>
    <row r="177" spans="8:9" ht="15.75">
      <c r="H177" s="37"/>
      <c r="I177" s="37"/>
    </row>
    <row r="178" spans="8:9" ht="15.75">
      <c r="H178" s="37"/>
      <c r="I178" s="37"/>
    </row>
    <row r="179" spans="8:9" ht="15.75">
      <c r="H179" s="37"/>
      <c r="I179" s="37"/>
    </row>
    <row r="180" spans="8:9" ht="15.75">
      <c r="H180" s="37"/>
      <c r="I180" s="37"/>
    </row>
    <row r="181" spans="8:9" ht="15.75">
      <c r="H181" s="37"/>
      <c r="I181" s="37"/>
    </row>
    <row r="182" spans="8:9" ht="15.75">
      <c r="H182" s="37"/>
      <c r="I182" s="37"/>
    </row>
    <row r="183" spans="8:9" ht="15.75">
      <c r="H183" s="37"/>
      <c r="I183" s="37"/>
    </row>
    <row r="184" spans="8:9" ht="15.75">
      <c r="H184" s="37"/>
      <c r="I184" s="37"/>
    </row>
    <row r="185" spans="8:9" ht="15.75">
      <c r="H185" s="37"/>
      <c r="I185" s="37"/>
    </row>
    <row r="186" spans="8:9" ht="15.75">
      <c r="H186" s="37"/>
      <c r="I186" s="37"/>
    </row>
    <row r="187" spans="5:10" s="9" customFormat="1" ht="15.75">
      <c r="E187" s="57"/>
      <c r="F187" s="57"/>
      <c r="J187" s="54"/>
    </row>
    <row r="188" spans="5:9" ht="15.75">
      <c r="E188" s="58"/>
      <c r="F188" s="58"/>
      <c r="H188" s="38"/>
      <c r="I188" s="38"/>
    </row>
    <row r="189" spans="5:7" ht="15.75">
      <c r="E189" s="58"/>
      <c r="F189" s="58"/>
      <c r="G189" s="58"/>
    </row>
    <row r="190" spans="5:6" ht="15.75">
      <c r="E190" s="58"/>
      <c r="F190" s="58"/>
    </row>
    <row r="191" spans="5:10" s="9" customFormat="1" ht="15.75">
      <c r="E191" s="57"/>
      <c r="F191" s="57"/>
      <c r="J191" s="54"/>
    </row>
    <row r="192" spans="5:6" ht="15.75">
      <c r="E192" s="58"/>
      <c r="F192" s="58"/>
    </row>
    <row r="193" spans="5:6" ht="15.75">
      <c r="E193" s="58"/>
      <c r="F193" s="58"/>
    </row>
    <row r="194" spans="5:6" ht="15.75">
      <c r="E194" s="58"/>
      <c r="F194" s="58"/>
    </row>
    <row r="195" spans="5:10" s="9" customFormat="1" ht="15.75">
      <c r="E195" s="57"/>
      <c r="F195" s="57"/>
      <c r="J195" s="53"/>
    </row>
    <row r="196" spans="5:6" ht="15.75">
      <c r="E196" s="58"/>
      <c r="F196" s="58"/>
    </row>
    <row r="197" spans="5:6" ht="15.75">
      <c r="E197" s="58"/>
      <c r="F197" s="58"/>
    </row>
    <row r="198" spans="5:6" ht="15.75">
      <c r="E198" s="58"/>
      <c r="F198" s="58"/>
    </row>
    <row r="199" spans="5:6" ht="15.75">
      <c r="E199" s="58"/>
      <c r="F199" s="58"/>
    </row>
    <row r="200" spans="5:6" ht="15.75">
      <c r="E200" s="58"/>
      <c r="F200" s="58"/>
    </row>
    <row r="201" spans="5:6" ht="15.75">
      <c r="E201" s="58"/>
      <c r="F201" s="58"/>
    </row>
    <row r="202" spans="5:6" ht="15.75">
      <c r="E202" s="58"/>
      <c r="F202" s="58"/>
    </row>
    <row r="203" spans="5:6" ht="15.75">
      <c r="E203" s="58"/>
      <c r="F203" s="58"/>
    </row>
    <row r="204" spans="5:6" ht="15.75">
      <c r="E204" s="58"/>
      <c r="F204" s="58"/>
    </row>
    <row r="205" spans="5:10" s="9" customFormat="1" ht="15.75">
      <c r="E205" s="57"/>
      <c r="F205" s="57"/>
      <c r="J205" s="53"/>
    </row>
    <row r="206" spans="5:6" ht="15.75">
      <c r="E206" s="58"/>
      <c r="F206" s="58"/>
    </row>
    <row r="207" spans="5:6" ht="15.75">
      <c r="E207" s="58"/>
      <c r="F207" s="58"/>
    </row>
    <row r="208" spans="5:6" ht="15.75">
      <c r="E208" s="58"/>
      <c r="F208" s="58"/>
    </row>
    <row r="209" spans="5:6" ht="15.75">
      <c r="E209" s="58"/>
      <c r="F209" s="58"/>
    </row>
    <row r="210" spans="5:6" ht="15.75">
      <c r="E210" s="58"/>
      <c r="F210" s="58"/>
    </row>
    <row r="211" spans="5:6" ht="15.75">
      <c r="E211" s="58"/>
      <c r="F211" s="58"/>
    </row>
    <row r="212" spans="5:6" ht="15.75">
      <c r="E212" s="58"/>
      <c r="F212" s="58"/>
    </row>
    <row r="213" spans="5:6" ht="15.75">
      <c r="E213" s="58"/>
      <c r="F213" s="58"/>
    </row>
    <row r="214" spans="5:6" ht="15.75">
      <c r="E214" s="58"/>
      <c r="F214" s="58"/>
    </row>
    <row r="215" spans="5:6" ht="15.75">
      <c r="E215" s="58"/>
      <c r="F215" s="58"/>
    </row>
    <row r="216" spans="5:10" s="9" customFormat="1" ht="15.75">
      <c r="E216" s="57"/>
      <c r="F216" s="57"/>
      <c r="J216" s="53"/>
    </row>
    <row r="217" spans="5:6" ht="15.75">
      <c r="E217" s="58"/>
      <c r="F217" s="58"/>
    </row>
    <row r="218" spans="5:6" ht="15.75">
      <c r="E218" s="58"/>
      <c r="F218" s="58"/>
    </row>
    <row r="219" spans="5:6" ht="15.75">
      <c r="E219" s="58"/>
      <c r="F219" s="58"/>
    </row>
    <row r="220" spans="5:6" ht="15.75">
      <c r="E220" s="58"/>
      <c r="F220" s="58"/>
    </row>
    <row r="221" spans="5:6" ht="15.75">
      <c r="E221" s="58"/>
      <c r="F221" s="58"/>
    </row>
    <row r="222" spans="5:6" ht="15.75">
      <c r="E222" s="58"/>
      <c r="F222" s="58"/>
    </row>
    <row r="223" spans="5:10" s="9" customFormat="1" ht="15.75">
      <c r="E223" s="57"/>
      <c r="F223" s="57"/>
      <c r="J223" s="53"/>
    </row>
    <row r="224" spans="5:6" ht="15.75">
      <c r="E224" s="58"/>
      <c r="F224" s="58"/>
    </row>
    <row r="225" spans="5:6" ht="15.75">
      <c r="E225" s="58"/>
      <c r="F225" s="58"/>
    </row>
    <row r="226" spans="5:6" ht="15.75">
      <c r="E226" s="58"/>
      <c r="F226" s="58"/>
    </row>
    <row r="227" spans="5:6" ht="15.75">
      <c r="E227" s="58"/>
      <c r="F227" s="58"/>
    </row>
    <row r="228" spans="5:6" ht="15.75">
      <c r="E228" s="58"/>
      <c r="F228" s="58"/>
    </row>
    <row r="229" spans="5:6" ht="15.75">
      <c r="E229" s="58"/>
      <c r="F229" s="58"/>
    </row>
    <row r="230" spans="5:6" ht="15.75">
      <c r="E230" s="58"/>
      <c r="F230" s="58"/>
    </row>
    <row r="231" spans="5:6" ht="15.75">
      <c r="E231" s="58"/>
      <c r="F231" s="58"/>
    </row>
    <row r="232" spans="5:6" ht="15.75">
      <c r="E232" s="58"/>
      <c r="F232" s="58"/>
    </row>
    <row r="233" spans="5:6" ht="15.75">
      <c r="E233" s="58"/>
      <c r="F233" s="58"/>
    </row>
    <row r="234" spans="5:6" ht="15.75">
      <c r="E234" s="58"/>
      <c r="F234" s="58"/>
    </row>
    <row r="235" spans="5:6" ht="15.75">
      <c r="E235" s="58"/>
      <c r="F235" s="58"/>
    </row>
    <row r="236" spans="5:6" ht="15.75">
      <c r="E236" s="58"/>
      <c r="F236" s="58"/>
    </row>
    <row r="237" spans="5:6" ht="15.75">
      <c r="E237" s="58"/>
      <c r="F237" s="58"/>
    </row>
    <row r="238" spans="5:6" ht="15.75">
      <c r="E238" s="58"/>
      <c r="F238" s="58"/>
    </row>
    <row r="239" spans="5:6" ht="15.75">
      <c r="E239" s="58"/>
      <c r="F239" s="58"/>
    </row>
    <row r="240" spans="5:6" ht="15.75">
      <c r="E240" s="58"/>
      <c r="F240" s="58"/>
    </row>
    <row r="241" spans="5:6" ht="15.75">
      <c r="E241" s="58"/>
      <c r="F241" s="58"/>
    </row>
    <row r="242" spans="5:6" ht="15.75">
      <c r="E242" s="58"/>
      <c r="F242" s="58"/>
    </row>
    <row r="243" spans="5:6" ht="15.75">
      <c r="E243" s="58"/>
      <c r="F243" s="58"/>
    </row>
    <row r="244" spans="5:6" ht="15.75">
      <c r="E244" s="58"/>
      <c r="F244" s="58"/>
    </row>
    <row r="245" spans="5:6" ht="15.75">
      <c r="E245" s="58"/>
      <c r="F245" s="58"/>
    </row>
    <row r="246" spans="5:6" ht="15.75">
      <c r="E246" s="58"/>
      <c r="F246" s="58"/>
    </row>
    <row r="247" spans="5:6" ht="15.75">
      <c r="E247" s="58"/>
      <c r="F247" s="58"/>
    </row>
    <row r="248" spans="5:6" ht="15.75">
      <c r="E248" s="58"/>
      <c r="F248" s="58"/>
    </row>
    <row r="249" spans="5:6" ht="15.75">
      <c r="E249" s="58"/>
      <c r="F249" s="58"/>
    </row>
    <row r="250" spans="5:6" ht="15.75">
      <c r="E250" s="58"/>
      <c r="F250" s="58"/>
    </row>
    <row r="251" spans="5:9" ht="15.75">
      <c r="E251" s="58"/>
      <c r="F251" s="58"/>
      <c r="H251" s="19"/>
      <c r="I251" s="19"/>
    </row>
    <row r="252" spans="5:9" ht="15.75">
      <c r="E252" s="58"/>
      <c r="F252" s="58"/>
      <c r="H252" s="19"/>
      <c r="I252" s="19"/>
    </row>
    <row r="253" spans="5:10" s="9" customFormat="1" ht="15.75">
      <c r="E253" s="57"/>
      <c r="F253" s="57"/>
      <c r="H253" s="23"/>
      <c r="I253" s="23"/>
      <c r="J253" s="53"/>
    </row>
    <row r="254" spans="5:9" ht="15.75">
      <c r="E254" s="58"/>
      <c r="F254" s="58"/>
      <c r="H254" s="19"/>
      <c r="I254" s="19"/>
    </row>
    <row r="255" spans="5:9" ht="15.75">
      <c r="E255" s="58"/>
      <c r="F255" s="58"/>
      <c r="H255" s="19"/>
      <c r="I255" s="19"/>
    </row>
    <row r="257" spans="5:10" s="9" customFormat="1" ht="15.75">
      <c r="E257" s="57"/>
      <c r="F257" s="57"/>
      <c r="J257" s="53"/>
    </row>
    <row r="258" spans="5:6" ht="15.75">
      <c r="E258" s="58"/>
      <c r="F258" s="58"/>
    </row>
    <row r="259" spans="5:6" ht="15.75">
      <c r="E259" s="58"/>
      <c r="F259" s="58"/>
    </row>
    <row r="260" spans="5:6" ht="15.75">
      <c r="E260" s="58"/>
      <c r="F260" s="58"/>
    </row>
    <row r="261" spans="5:10" s="9" customFormat="1" ht="15.75">
      <c r="E261" s="57"/>
      <c r="F261" s="57"/>
      <c r="J261" s="53"/>
    </row>
    <row r="262" spans="5:6" ht="15.75">
      <c r="E262" s="58"/>
      <c r="F262" s="58"/>
    </row>
    <row r="263" spans="5:6" ht="15.75">
      <c r="E263" s="58"/>
      <c r="F263" s="58"/>
    </row>
    <row r="264" spans="5:6" ht="15.75">
      <c r="E264" s="58"/>
      <c r="F264" s="58"/>
    </row>
    <row r="265" spans="5:6" ht="15.75">
      <c r="E265" s="58"/>
      <c r="F265" s="58"/>
    </row>
    <row r="266" spans="5:10" s="9" customFormat="1" ht="15.75">
      <c r="E266" s="57"/>
      <c r="F266" s="57"/>
      <c r="G266" s="57"/>
      <c r="J266" s="53"/>
    </row>
    <row r="267" spans="5:6" ht="15.75">
      <c r="E267" s="58"/>
      <c r="F267" s="58"/>
    </row>
    <row r="268" spans="5:6" ht="15.75">
      <c r="E268" s="58"/>
      <c r="F268" s="58"/>
    </row>
    <row r="269" spans="5:6" ht="15.75">
      <c r="E269" s="58"/>
      <c r="F269" s="58"/>
    </row>
    <row r="270" spans="5:10" s="9" customFormat="1" ht="15.75">
      <c r="E270" s="57"/>
      <c r="F270" s="57"/>
      <c r="G270" s="57"/>
      <c r="J270" s="53"/>
    </row>
    <row r="271" spans="5:6" ht="15.75">
      <c r="E271" s="58"/>
      <c r="F271" s="58"/>
    </row>
    <row r="272" spans="5:6" ht="15.75">
      <c r="E272" s="58"/>
      <c r="F272" s="58"/>
    </row>
    <row r="273" spans="5:6" ht="15.75">
      <c r="E273" s="58"/>
      <c r="F273" s="58"/>
    </row>
    <row r="274" spans="5:6" ht="15.75">
      <c r="E274" s="58"/>
      <c r="F274" s="58"/>
    </row>
    <row r="275" spans="5:10" s="9" customFormat="1" ht="15.75">
      <c r="E275" s="57"/>
      <c r="F275" s="57"/>
      <c r="J275" s="53"/>
    </row>
    <row r="276" spans="5:6" ht="15.75">
      <c r="E276" s="58"/>
      <c r="F276" s="58"/>
    </row>
    <row r="277" spans="5:6" ht="15.75">
      <c r="E277" s="58"/>
      <c r="F277" s="58"/>
    </row>
    <row r="279" spans="5:6" ht="15.75">
      <c r="E279" s="58"/>
      <c r="F279" s="58"/>
    </row>
    <row r="280" spans="5:10" s="9" customFormat="1" ht="15.75">
      <c r="E280" s="57"/>
      <c r="F280" s="57"/>
      <c r="J280" s="53"/>
    </row>
    <row r="281" spans="5:6" ht="15.75">
      <c r="E281" s="58"/>
      <c r="F281" s="58"/>
    </row>
    <row r="282" spans="5:6" ht="15.75">
      <c r="E282" s="58"/>
      <c r="F282" s="58"/>
    </row>
    <row r="283" spans="5:6" ht="15.75">
      <c r="E283" s="58"/>
      <c r="F283" s="58"/>
    </row>
    <row r="284" spans="5:10" s="9" customFormat="1" ht="15.75">
      <c r="E284" s="57"/>
      <c r="F284" s="57"/>
      <c r="J284" s="53"/>
    </row>
    <row r="285" spans="5:9" ht="15.75">
      <c r="E285" s="58"/>
      <c r="F285" s="58"/>
      <c r="H285" s="36"/>
      <c r="I285" s="36"/>
    </row>
    <row r="286" spans="5:6" ht="15.75">
      <c r="E286" s="58"/>
      <c r="F286" s="58"/>
    </row>
    <row r="289" spans="5:6" ht="23.25" customHeight="1">
      <c r="E289" s="59"/>
      <c r="F289" s="59"/>
    </row>
  </sheetData>
  <sheetProtection/>
  <mergeCells count="4">
    <mergeCell ref="E3:G3"/>
    <mergeCell ref="E4:G4"/>
    <mergeCell ref="E1:H1"/>
    <mergeCell ref="E2:H2"/>
  </mergeCells>
  <printOptions gridLines="1" headings="1"/>
  <pageMargins left="0.75" right="0.75" top="1" bottom="1" header="0.5" footer="0.5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8.00390625" style="0" customWidth="1"/>
    <col min="2" max="5" width="16.140625" style="0" customWidth="1"/>
  </cols>
  <sheetData>
    <row r="1" spans="1:5" ht="15.75">
      <c r="A1" s="444" t="s">
        <v>321</v>
      </c>
      <c r="B1" s="444"/>
      <c r="C1" s="444"/>
      <c r="D1" s="444"/>
      <c r="E1" s="444"/>
    </row>
    <row r="2" spans="1:5" ht="15.75">
      <c r="A2" s="444" t="s">
        <v>317</v>
      </c>
      <c r="B2" s="444"/>
      <c r="C2" s="444"/>
      <c r="D2" s="444"/>
      <c r="E2" s="444"/>
    </row>
    <row r="3" spans="1:5" ht="15.75">
      <c r="A3" s="452" t="s">
        <v>175</v>
      </c>
      <c r="B3" s="452"/>
      <c r="C3" s="452"/>
      <c r="D3" s="452"/>
      <c r="E3" s="452"/>
    </row>
    <row r="4" spans="1:5" ht="15.75">
      <c r="A4" s="452" t="s">
        <v>282</v>
      </c>
      <c r="B4" s="452"/>
      <c r="C4" s="452"/>
      <c r="D4" s="452"/>
      <c r="E4" s="452"/>
    </row>
    <row r="5" spans="1:5" ht="15.75">
      <c r="A5" s="1"/>
      <c r="B5" s="1"/>
      <c r="C5" s="1"/>
      <c r="D5" s="1"/>
      <c r="E5" s="1"/>
    </row>
    <row r="6" spans="1:5" ht="49.5" customHeight="1">
      <c r="A6" s="67" t="s">
        <v>163</v>
      </c>
      <c r="B6" s="68" t="s">
        <v>164</v>
      </c>
      <c r="C6" s="68" t="s">
        <v>165</v>
      </c>
      <c r="D6" s="68" t="s">
        <v>188</v>
      </c>
      <c r="E6" s="68" t="s">
        <v>166</v>
      </c>
    </row>
    <row r="7" spans="1:5" ht="15.75">
      <c r="A7" s="1"/>
      <c r="B7" s="69"/>
      <c r="C7" s="69"/>
      <c r="D7" s="69"/>
      <c r="E7" s="69"/>
    </row>
    <row r="8" spans="1:5" ht="15.75">
      <c r="A8" s="5" t="s">
        <v>19</v>
      </c>
      <c r="B8" s="73">
        <f>SUM('2. bevételek'!H9)</f>
        <v>187300</v>
      </c>
      <c r="C8" s="69">
        <v>0</v>
      </c>
      <c r="D8" s="69">
        <v>0</v>
      </c>
      <c r="E8" s="69">
        <f aca="true" t="shared" si="0" ref="E8:E17">SUM(B8:D8)</f>
        <v>187300</v>
      </c>
    </row>
    <row r="9" spans="1:5" ht="15.75">
      <c r="A9" s="2" t="s">
        <v>146</v>
      </c>
      <c r="B9" s="73">
        <f>SUM('2. bevételek'!H16)</f>
        <v>4933436</v>
      </c>
      <c r="C9" s="69">
        <v>0</v>
      </c>
      <c r="D9" s="69">
        <v>0</v>
      </c>
      <c r="E9" s="69">
        <f t="shared" si="0"/>
        <v>4933436</v>
      </c>
    </row>
    <row r="10" spans="1:5" ht="15.75">
      <c r="A10" s="127" t="s">
        <v>240</v>
      </c>
      <c r="B10" s="73">
        <f>SUM('2. bevételek'!H22)</f>
        <v>16550000</v>
      </c>
      <c r="C10" s="69">
        <v>0</v>
      </c>
      <c r="D10" s="69">
        <v>0</v>
      </c>
      <c r="E10" s="69">
        <f t="shared" si="0"/>
        <v>16550000</v>
      </c>
    </row>
    <row r="11" spans="1:5" ht="15.75">
      <c r="A11" s="5" t="s">
        <v>215</v>
      </c>
      <c r="B11" s="73">
        <f>SUM('2. bevételek'!H36)</f>
        <v>1730000</v>
      </c>
      <c r="C11" s="69">
        <v>0</v>
      </c>
      <c r="D11" s="69">
        <v>0</v>
      </c>
      <c r="E11" s="69">
        <f t="shared" si="0"/>
        <v>1730000</v>
      </c>
    </row>
    <row r="12" spans="1:5" ht="15.75">
      <c r="A12" s="5" t="s">
        <v>133</v>
      </c>
      <c r="B12" s="73">
        <f>SUM('2. bevételek'!H42)</f>
        <v>11331180</v>
      </c>
      <c r="C12" s="69">
        <v>0</v>
      </c>
      <c r="D12" s="69">
        <v>0</v>
      </c>
      <c r="E12" s="69">
        <f t="shared" si="0"/>
        <v>11331180</v>
      </c>
    </row>
    <row r="13" spans="1:5" ht="15.75">
      <c r="A13" s="5" t="s">
        <v>124</v>
      </c>
      <c r="B13" s="73">
        <v>0</v>
      </c>
      <c r="C13" s="69">
        <f>SUM('2. bevételek'!H66)</f>
        <v>955000</v>
      </c>
      <c r="D13" s="69">
        <v>0</v>
      </c>
      <c r="E13" s="69">
        <f t="shared" si="0"/>
        <v>955000</v>
      </c>
    </row>
    <row r="14" spans="1:5" ht="15.75">
      <c r="A14" s="5" t="s">
        <v>147</v>
      </c>
      <c r="B14" s="73">
        <f>SUM('2. bevételek'!H72)</f>
        <v>1176000</v>
      </c>
      <c r="C14" s="69">
        <v>0</v>
      </c>
      <c r="D14" s="69">
        <v>0</v>
      </c>
      <c r="E14" s="69">
        <f t="shared" si="0"/>
        <v>1176000</v>
      </c>
    </row>
    <row r="15" spans="1:5" ht="15.75">
      <c r="A15" s="19" t="s">
        <v>123</v>
      </c>
      <c r="B15" s="73">
        <f>SUM('2. bevételek'!H76)</f>
        <v>19100000</v>
      </c>
      <c r="C15" s="69">
        <v>0</v>
      </c>
      <c r="D15" s="69">
        <v>0</v>
      </c>
      <c r="E15" s="69">
        <f t="shared" si="0"/>
        <v>19100000</v>
      </c>
    </row>
    <row r="16" spans="1:5" ht="15.75">
      <c r="A16" s="127" t="s">
        <v>300</v>
      </c>
      <c r="B16" s="74">
        <f>SUM('2. bevételek'!H82)</f>
        <v>11032664</v>
      </c>
      <c r="C16" s="19">
        <v>0</v>
      </c>
      <c r="D16" s="19">
        <v>0</v>
      </c>
      <c r="E16" s="69">
        <f t="shared" si="0"/>
        <v>11032664</v>
      </c>
    </row>
    <row r="17" spans="1:5" ht="15.75">
      <c r="A17" s="127" t="s">
        <v>306</v>
      </c>
      <c r="B17" s="74">
        <f>SUM('2. bevételek'!H88)</f>
        <v>75000</v>
      </c>
      <c r="C17" s="19">
        <v>0</v>
      </c>
      <c r="D17" s="19">
        <v>0</v>
      </c>
      <c r="E17" s="69">
        <f t="shared" si="0"/>
        <v>75000</v>
      </c>
    </row>
    <row r="18" spans="1:5" ht="15.75">
      <c r="A18" s="52" t="s">
        <v>167</v>
      </c>
      <c r="B18" s="70">
        <f>SUM(B8:B17)</f>
        <v>66115580</v>
      </c>
      <c r="C18" s="70">
        <f>SUM(C8:C17)</f>
        <v>955000</v>
      </c>
      <c r="D18" s="70">
        <f>SUM(D8:D17)</f>
        <v>0</v>
      </c>
      <c r="E18" s="70">
        <f>SUM(E8:E17)</f>
        <v>67070580</v>
      </c>
    </row>
    <row r="19" spans="1:15" s="19" customFormat="1" ht="15.75">
      <c r="A19" s="39"/>
      <c r="B19" s="39"/>
      <c r="C19" s="39"/>
      <c r="D19" s="39"/>
      <c r="E19" s="39"/>
      <c r="F19" s="39"/>
      <c r="G19" s="48"/>
      <c r="H19" s="39"/>
      <c r="I19" s="39"/>
      <c r="J19" s="39"/>
      <c r="K19" s="41"/>
      <c r="L19" s="18"/>
      <c r="M19" s="18"/>
      <c r="N19" s="18"/>
      <c r="O19" s="46"/>
    </row>
    <row r="20" spans="1:17" s="2" customFormat="1" ht="15.75">
      <c r="A20" s="27"/>
      <c r="G20" s="52"/>
      <c r="N20" s="37"/>
      <c r="O20" s="37"/>
      <c r="P20" s="37"/>
      <c r="Q20" s="53"/>
    </row>
    <row r="21" spans="1:17" s="2" customFormat="1" ht="15.75">
      <c r="A21" s="9"/>
      <c r="G21" s="52"/>
      <c r="N21" s="37"/>
      <c r="O21" s="37"/>
      <c r="P21" s="37"/>
      <c r="Q21" s="53"/>
    </row>
    <row r="22" spans="1:17" s="2" customFormat="1" ht="15.75">
      <c r="A22" s="8"/>
      <c r="G22" s="52"/>
      <c r="N22" s="37"/>
      <c r="O22" s="37"/>
      <c r="P22" s="37"/>
      <c r="Q22" s="53"/>
    </row>
    <row r="23" spans="1:11" s="2" customFormat="1" ht="15.75">
      <c r="A23" s="8"/>
      <c r="B23" s="6"/>
      <c r="C23" s="6"/>
      <c r="D23" s="6"/>
      <c r="E23" s="7"/>
      <c r="F23" s="7"/>
      <c r="G23" s="31"/>
      <c r="H23" s="44"/>
      <c r="I23" s="13"/>
      <c r="J23" s="22"/>
      <c r="K23" s="21"/>
    </row>
    <row r="24" spans="1:17" s="2" customFormat="1" ht="15.75">
      <c r="A24" s="8"/>
      <c r="G24" s="52"/>
      <c r="N24" s="37"/>
      <c r="O24" s="37"/>
      <c r="P24" s="37"/>
      <c r="Q24" s="53"/>
    </row>
    <row r="25" spans="1:10" s="9" customFormat="1" ht="15.75">
      <c r="A25" s="8"/>
      <c r="B25" s="4"/>
      <c r="C25" s="4"/>
      <c r="D25" s="4"/>
      <c r="E25" s="4"/>
      <c r="F25" s="4"/>
      <c r="G25" s="45"/>
      <c r="H25" s="24"/>
      <c r="I25" s="24"/>
      <c r="J25" s="26"/>
    </row>
    <row r="26" spans="1:10" s="2" customFormat="1" ht="15.75">
      <c r="A26" s="8"/>
      <c r="B26" s="4"/>
      <c r="C26" s="6"/>
      <c r="D26" s="6"/>
      <c r="E26" s="6"/>
      <c r="F26" s="6"/>
      <c r="G26" s="45"/>
      <c r="H26" s="22"/>
      <c r="I26" s="22"/>
      <c r="J26" s="21"/>
    </row>
    <row r="27" spans="1:10" s="2" customFormat="1" ht="14.25" customHeight="1">
      <c r="A27" s="8"/>
      <c r="B27" s="4"/>
      <c r="C27" s="6"/>
      <c r="D27" s="6"/>
      <c r="E27" s="6"/>
      <c r="F27" s="6"/>
      <c r="G27" s="45"/>
      <c r="H27" s="22"/>
      <c r="I27" s="22"/>
      <c r="J27" s="21"/>
    </row>
  </sheetData>
  <sheetProtection/>
  <mergeCells count="4">
    <mergeCell ref="A3:E3"/>
    <mergeCell ref="A4:E4"/>
    <mergeCell ref="A1:E1"/>
    <mergeCell ref="A2:E2"/>
  </mergeCells>
  <printOptions gridLines="1" headings="1"/>
  <pageMargins left="0.75" right="0.75" top="1" bottom="1" header="0.5" footer="0.5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7"/>
  <sheetViews>
    <sheetView zoomScaleSheetLayoutView="100" zoomScalePageLayoutView="0" workbookViewId="0" topLeftCell="A1">
      <selection activeCell="N8" sqref="N8"/>
    </sheetView>
  </sheetViews>
  <sheetFormatPr defaultColWidth="9.140625" defaultRowHeight="12.75"/>
  <cols>
    <col min="1" max="1" width="3.28125" style="5" customWidth="1"/>
    <col min="2" max="2" width="4.7109375" style="6" customWidth="1"/>
    <col min="3" max="3" width="7.421875" style="6" customWidth="1"/>
    <col min="4" max="4" width="2.140625" style="6" customWidth="1"/>
    <col min="5" max="5" width="55.7109375" style="6" customWidth="1"/>
    <col min="6" max="6" width="24.8515625" style="6" customWidth="1"/>
    <col min="7" max="8" width="19.7109375" style="1" customWidth="1"/>
    <col min="9" max="10" width="9.140625" style="1" customWidth="1"/>
    <col min="11" max="11" width="11.28125" style="1" bestFit="1" customWidth="1"/>
    <col min="12" max="16384" width="9.140625" style="1" customWidth="1"/>
  </cols>
  <sheetData>
    <row r="1" spans="2:7" ht="15.75">
      <c r="B1" s="243"/>
      <c r="C1" s="243"/>
      <c r="D1" s="243"/>
      <c r="E1" s="458" t="s">
        <v>283</v>
      </c>
      <c r="F1" s="458"/>
      <c r="G1" s="458"/>
    </row>
    <row r="2" spans="1:8" ht="24" customHeight="1">
      <c r="A2" s="36"/>
      <c r="B2" s="36"/>
      <c r="C2" s="36"/>
      <c r="D2" s="36"/>
      <c r="E2" s="444" t="s">
        <v>316</v>
      </c>
      <c r="F2" s="444"/>
      <c r="G2" s="444"/>
      <c r="H2" s="444"/>
    </row>
    <row r="3" spans="1:7" ht="15.75">
      <c r="A3" s="449" t="s">
        <v>175</v>
      </c>
      <c r="B3" s="449"/>
      <c r="C3" s="449"/>
      <c r="D3" s="449"/>
      <c r="E3" s="449"/>
      <c r="F3" s="449"/>
      <c r="G3" s="449"/>
    </row>
    <row r="4" spans="1:7" ht="15.75">
      <c r="A4" s="449" t="s">
        <v>278</v>
      </c>
      <c r="B4" s="449"/>
      <c r="C4" s="449"/>
      <c r="D4" s="449"/>
      <c r="E4" s="449"/>
      <c r="F4" s="449"/>
      <c r="G4" s="449"/>
    </row>
    <row r="5" spans="1:7" ht="15.75">
      <c r="A5" s="449" t="s">
        <v>10</v>
      </c>
      <c r="B5" s="449"/>
      <c r="C5" s="449"/>
      <c r="D5" s="449"/>
      <c r="E5" s="449"/>
      <c r="F5" s="449"/>
      <c r="G5" s="449"/>
    </row>
    <row r="6" spans="1:8" ht="16.5" thickBot="1">
      <c r="A6" s="10"/>
      <c r="B6" s="10"/>
      <c r="C6" s="10"/>
      <c r="D6" s="10"/>
      <c r="E6" s="10"/>
      <c r="F6" s="10"/>
      <c r="G6" s="42" t="s">
        <v>233</v>
      </c>
      <c r="H6" s="3"/>
    </row>
    <row r="7" spans="1:8" ht="30" customHeight="1">
      <c r="A7" s="465" t="s">
        <v>18</v>
      </c>
      <c r="B7" s="463"/>
      <c r="C7" s="463"/>
      <c r="D7" s="463"/>
      <c r="E7" s="463"/>
      <c r="F7" s="463" t="s">
        <v>9</v>
      </c>
      <c r="G7" s="459" t="s">
        <v>292</v>
      </c>
      <c r="H7" s="455" t="s">
        <v>293</v>
      </c>
    </row>
    <row r="8" spans="1:8" s="3" customFormat="1" ht="44.25" customHeight="1">
      <c r="A8" s="466"/>
      <c r="B8" s="464"/>
      <c r="C8" s="464"/>
      <c r="D8" s="464"/>
      <c r="E8" s="464"/>
      <c r="F8" s="464"/>
      <c r="G8" s="460"/>
      <c r="H8" s="456"/>
    </row>
    <row r="9" spans="1:8" s="2" customFormat="1" ht="15.75">
      <c r="A9" s="145" t="s">
        <v>19</v>
      </c>
      <c r="B9" s="146"/>
      <c r="C9" s="146"/>
      <c r="D9" s="146"/>
      <c r="E9" s="146"/>
      <c r="F9" s="147"/>
      <c r="G9" s="233">
        <f>SUM(G10+G14+G16+G31)</f>
        <v>12342097</v>
      </c>
      <c r="H9" s="269">
        <f>SUM(H10+H14+H16+H31)</f>
        <v>32198531</v>
      </c>
    </row>
    <row r="10" spans="1:11" s="2" customFormat="1" ht="15.75">
      <c r="A10" s="109" t="s">
        <v>20</v>
      </c>
      <c r="B10" s="31"/>
      <c r="C10" s="31" t="s">
        <v>8</v>
      </c>
      <c r="D10" s="31"/>
      <c r="E10" s="31"/>
      <c r="F10" s="112">
        <v>1</v>
      </c>
      <c r="G10" s="141">
        <f>SUM(G11)</f>
        <v>6090000</v>
      </c>
      <c r="H10" s="270">
        <f>SUM(H11)</f>
        <v>6090000</v>
      </c>
      <c r="I10" s="9" t="s">
        <v>20</v>
      </c>
      <c r="J10" s="9"/>
      <c r="K10" s="234" t="e">
        <f>SUM(K11:K17)</f>
        <v>#REF!</v>
      </c>
    </row>
    <row r="11" spans="1:13" s="2" customFormat="1" ht="15.75">
      <c r="A11" s="110"/>
      <c r="B11" s="7" t="s">
        <v>25</v>
      </c>
      <c r="C11" s="7"/>
      <c r="D11" s="7" t="s">
        <v>2</v>
      </c>
      <c r="E11" s="7"/>
      <c r="F11" s="112"/>
      <c r="G11" s="117">
        <f>SUM(G12)</f>
        <v>6090000</v>
      </c>
      <c r="H11" s="271">
        <f>SUM(H12)</f>
        <v>6090000</v>
      </c>
      <c r="J11" s="2" t="s">
        <v>23</v>
      </c>
      <c r="K11" s="73" t="e">
        <f>SUM(#REF!+#REF!)</f>
        <v>#REF!</v>
      </c>
      <c r="M11" s="2" t="s">
        <v>251</v>
      </c>
    </row>
    <row r="12" spans="1:13" s="2" customFormat="1" ht="15.75">
      <c r="A12" s="110"/>
      <c r="B12" s="7"/>
      <c r="C12" s="7" t="s">
        <v>26</v>
      </c>
      <c r="D12" s="7" t="s">
        <v>206</v>
      </c>
      <c r="E12" s="7"/>
      <c r="F12" s="112"/>
      <c r="G12" s="117">
        <f>SUM(G13)</f>
        <v>6090000</v>
      </c>
      <c r="H12" s="271">
        <v>6090000</v>
      </c>
      <c r="J12" s="2" t="s">
        <v>231</v>
      </c>
      <c r="K12" s="73" t="e">
        <f>SUM(#REF!)</f>
        <v>#REF!</v>
      </c>
      <c r="M12" s="2" t="s">
        <v>252</v>
      </c>
    </row>
    <row r="13" spans="1:13" s="2" customFormat="1" ht="15.75">
      <c r="A13" s="110"/>
      <c r="B13" s="7"/>
      <c r="C13" s="7"/>
      <c r="D13" s="19"/>
      <c r="E13" s="7" t="s">
        <v>216</v>
      </c>
      <c r="F13" s="112"/>
      <c r="G13" s="117">
        <v>6090000</v>
      </c>
      <c r="H13" s="271"/>
      <c r="J13" s="2" t="s">
        <v>140</v>
      </c>
      <c r="K13" s="73" t="e">
        <f>SUM(#REF!)</f>
        <v>#REF!</v>
      </c>
      <c r="M13" s="2" t="s">
        <v>141</v>
      </c>
    </row>
    <row r="14" spans="1:13" s="2" customFormat="1" ht="15.75" customHeight="1">
      <c r="A14" s="109" t="s">
        <v>27</v>
      </c>
      <c r="B14" s="31"/>
      <c r="C14" s="31" t="s">
        <v>28</v>
      </c>
      <c r="D14" s="111"/>
      <c r="E14" s="111"/>
      <c r="F14" s="113"/>
      <c r="G14" s="141">
        <f>SUM(G15:G15)</f>
        <v>1190000</v>
      </c>
      <c r="H14" s="270">
        <f>SUM(H15:H15)</f>
        <v>1190000</v>
      </c>
      <c r="I14" s="19"/>
      <c r="J14" s="2" t="s">
        <v>243</v>
      </c>
      <c r="K14" s="73" t="e">
        <f>SUM(#REF!)</f>
        <v>#REF!</v>
      </c>
      <c r="M14" s="2" t="s">
        <v>253</v>
      </c>
    </row>
    <row r="15" spans="1:13" s="2" customFormat="1" ht="15.75">
      <c r="A15" s="110"/>
      <c r="B15" s="7"/>
      <c r="C15" s="7"/>
      <c r="D15" s="7" t="s">
        <v>14</v>
      </c>
      <c r="E15" s="7"/>
      <c r="F15" s="112"/>
      <c r="G15" s="117">
        <v>1190000</v>
      </c>
      <c r="H15" s="271">
        <v>1190000</v>
      </c>
      <c r="J15" s="2" t="s">
        <v>210</v>
      </c>
      <c r="K15" s="73" t="e">
        <f>SUM(#REF!)</f>
        <v>#REF!</v>
      </c>
      <c r="M15" s="2" t="s">
        <v>254</v>
      </c>
    </row>
    <row r="16" spans="1:13" s="2" customFormat="1" ht="15.75">
      <c r="A16" s="109" t="s">
        <v>29</v>
      </c>
      <c r="B16" s="31"/>
      <c r="C16" s="31" t="s">
        <v>30</v>
      </c>
      <c r="D16" s="31"/>
      <c r="E16" s="31"/>
      <c r="F16" s="112"/>
      <c r="G16" s="141">
        <f>SUM(G17+G19+G24+G27)</f>
        <v>1050000</v>
      </c>
      <c r="H16" s="270">
        <f>SUM(H17+H19+H24+H27)</f>
        <v>1097000</v>
      </c>
      <c r="I16" s="19"/>
      <c r="J16" s="2" t="s">
        <v>26</v>
      </c>
      <c r="K16" s="73" t="e">
        <f>SUM(#REF!)</f>
        <v>#REF!</v>
      </c>
      <c r="M16" s="2" t="s">
        <v>255</v>
      </c>
    </row>
    <row r="17" spans="1:13" s="28" customFormat="1" ht="15.75">
      <c r="A17" s="110"/>
      <c r="B17" s="7" t="s">
        <v>31</v>
      </c>
      <c r="C17" s="7"/>
      <c r="D17" s="7" t="s">
        <v>3</v>
      </c>
      <c r="E17" s="49"/>
      <c r="F17" s="129"/>
      <c r="G17" s="133">
        <f>SUM(G18)</f>
        <v>150000</v>
      </c>
      <c r="H17" s="272">
        <f>SUM(H18)</f>
        <v>150000</v>
      </c>
      <c r="J17" s="2" t="s">
        <v>224</v>
      </c>
      <c r="K17" s="73" t="e">
        <f>SUM(#REF!+#REF!)</f>
        <v>#REF!</v>
      </c>
      <c r="M17" s="2" t="s">
        <v>256</v>
      </c>
    </row>
    <row r="18" spans="1:8" s="2" customFormat="1" ht="15.75">
      <c r="A18" s="110"/>
      <c r="B18" s="7"/>
      <c r="C18" s="7" t="s">
        <v>34</v>
      </c>
      <c r="D18" s="7" t="s">
        <v>35</v>
      </c>
      <c r="E18" s="7"/>
      <c r="F18" s="112"/>
      <c r="G18" s="117">
        <v>150000</v>
      </c>
      <c r="H18" s="271">
        <v>150000</v>
      </c>
    </row>
    <row r="19" spans="1:11" s="28" customFormat="1" ht="15.75">
      <c r="A19" s="110"/>
      <c r="B19" s="7" t="s">
        <v>36</v>
      </c>
      <c r="C19" s="7"/>
      <c r="D19" s="7" t="s">
        <v>37</v>
      </c>
      <c r="E19" s="7"/>
      <c r="F19" s="112"/>
      <c r="G19" s="133">
        <f>SUM(G20+G22)</f>
        <v>350000</v>
      </c>
      <c r="H19" s="272">
        <f>SUM(H20+H22)</f>
        <v>350000</v>
      </c>
      <c r="I19" s="9" t="s">
        <v>29</v>
      </c>
      <c r="J19" s="59"/>
      <c r="K19" s="234" t="e">
        <f>SUM(K20:K28)</f>
        <v>#REF!</v>
      </c>
    </row>
    <row r="20" spans="1:13" s="2" customFormat="1" ht="15.75">
      <c r="A20" s="110"/>
      <c r="B20" s="7"/>
      <c r="C20" s="7" t="s">
        <v>38</v>
      </c>
      <c r="D20" s="7" t="s">
        <v>39</v>
      </c>
      <c r="E20" s="7"/>
      <c r="F20" s="112"/>
      <c r="G20" s="133">
        <f>SUM(G21:G21)</f>
        <v>220000</v>
      </c>
      <c r="H20" s="272">
        <v>220000</v>
      </c>
      <c r="J20" s="2" t="s">
        <v>32</v>
      </c>
      <c r="K20" s="73" t="e">
        <f>SUM(#REF!)</f>
        <v>#REF!</v>
      </c>
      <c r="M20" s="2" t="s">
        <v>250</v>
      </c>
    </row>
    <row r="21" spans="1:13" s="2" customFormat="1" ht="15.75">
      <c r="A21" s="110"/>
      <c r="B21" s="7"/>
      <c r="C21" s="7"/>
      <c r="D21" s="7"/>
      <c r="E21" s="7" t="s">
        <v>274</v>
      </c>
      <c r="F21" s="112"/>
      <c r="G21" s="117">
        <v>220000</v>
      </c>
      <c r="H21" s="273">
        <v>220000</v>
      </c>
      <c r="J21" s="2" t="s">
        <v>34</v>
      </c>
      <c r="K21" s="73" t="e">
        <f>SUM(#REF!+#REF!+#REF!+#REF!+#REF!+#REF!+#REF!)</f>
        <v>#REF!</v>
      </c>
      <c r="M21" s="2" t="s">
        <v>257</v>
      </c>
    </row>
    <row r="22" spans="1:13" s="2" customFormat="1" ht="15.75">
      <c r="A22" s="110"/>
      <c r="B22" s="7"/>
      <c r="C22" s="7" t="s">
        <v>40</v>
      </c>
      <c r="D22" s="7" t="s">
        <v>41</v>
      </c>
      <c r="E22" s="7"/>
      <c r="F22" s="112"/>
      <c r="G22" s="133">
        <f>SUM(G23)</f>
        <v>130000</v>
      </c>
      <c r="H22" s="272">
        <v>130000</v>
      </c>
      <c r="J22" s="2" t="s">
        <v>40</v>
      </c>
      <c r="K22" s="73" t="e">
        <f>SUM(#REF!+#REF!)</f>
        <v>#REF!</v>
      </c>
      <c r="M22" s="2" t="s">
        <v>258</v>
      </c>
    </row>
    <row r="23" spans="1:13" s="2" customFormat="1" ht="15.75">
      <c r="A23" s="110"/>
      <c r="B23" s="7"/>
      <c r="C23" s="7"/>
      <c r="D23" s="7"/>
      <c r="E23" s="7" t="s">
        <v>4</v>
      </c>
      <c r="F23" s="112"/>
      <c r="G23" s="117">
        <v>130000</v>
      </c>
      <c r="H23" s="271">
        <v>130000</v>
      </c>
      <c r="J23" s="2" t="s">
        <v>44</v>
      </c>
      <c r="K23" s="73" t="e">
        <f>SUM(#REF!+#REF!+#REF!+#REF!)</f>
        <v>#REF!</v>
      </c>
      <c r="M23" s="2" t="s">
        <v>259</v>
      </c>
    </row>
    <row r="24" spans="1:13" s="28" customFormat="1" ht="15.75">
      <c r="A24" s="110"/>
      <c r="B24" s="7" t="s">
        <v>42</v>
      </c>
      <c r="C24" s="7"/>
      <c r="D24" s="7" t="s">
        <v>43</v>
      </c>
      <c r="E24" s="7"/>
      <c r="F24" s="112"/>
      <c r="G24" s="133">
        <f>SUM(G25:G25)</f>
        <v>400000</v>
      </c>
      <c r="H24" s="272">
        <f>SUM(H25:H25)</f>
        <v>400000</v>
      </c>
      <c r="J24" s="2" t="s">
        <v>234</v>
      </c>
      <c r="K24" s="73" t="e">
        <f>SUM(#REF!+#REF!)</f>
        <v>#REF!</v>
      </c>
      <c r="M24" s="2" t="s">
        <v>260</v>
      </c>
    </row>
    <row r="25" spans="1:13" s="2" customFormat="1" ht="15.75">
      <c r="A25" s="110"/>
      <c r="B25" s="7"/>
      <c r="C25" s="7" t="s">
        <v>48</v>
      </c>
      <c r="D25" s="7" t="s">
        <v>49</v>
      </c>
      <c r="E25" s="7"/>
      <c r="F25" s="112"/>
      <c r="G25" s="133">
        <f>SUM(G26:G26)</f>
        <v>400000</v>
      </c>
      <c r="H25" s="272">
        <v>400000</v>
      </c>
      <c r="J25" s="2" t="s">
        <v>217</v>
      </c>
      <c r="K25" s="73" t="e">
        <f>SUM(#REF!)</f>
        <v>#REF!</v>
      </c>
      <c r="M25" s="2" t="s">
        <v>261</v>
      </c>
    </row>
    <row r="26" spans="1:13" s="2" customFormat="1" ht="15.75">
      <c r="A26" s="110"/>
      <c r="B26" s="7"/>
      <c r="C26" s="7"/>
      <c r="D26" s="7"/>
      <c r="E26" s="7" t="s">
        <v>50</v>
      </c>
      <c r="F26" s="112"/>
      <c r="G26" s="117">
        <v>400000</v>
      </c>
      <c r="H26" s="271">
        <v>400000</v>
      </c>
      <c r="J26" s="2" t="s">
        <v>48</v>
      </c>
      <c r="K26" s="73" t="e">
        <f>SUM(#REF!+#REF!+#REF!+#REF!)</f>
        <v>#REF!</v>
      </c>
      <c r="M26" s="2" t="s">
        <v>262</v>
      </c>
    </row>
    <row r="27" spans="1:13" s="28" customFormat="1" ht="15.75">
      <c r="A27" s="110"/>
      <c r="B27" s="7" t="s">
        <v>51</v>
      </c>
      <c r="C27" s="7"/>
      <c r="D27" s="7" t="s">
        <v>52</v>
      </c>
      <c r="E27" s="7"/>
      <c r="F27" s="112"/>
      <c r="G27" s="133">
        <f>SUM(G28:G30)</f>
        <v>150000</v>
      </c>
      <c r="H27" s="272">
        <f>SUM(H28:H30)</f>
        <v>197000</v>
      </c>
      <c r="I27" s="2"/>
      <c r="J27" s="2" t="s">
        <v>236</v>
      </c>
      <c r="K27" s="73" t="e">
        <f>SUM(#REF!)</f>
        <v>#REF!</v>
      </c>
      <c r="M27" s="2" t="s">
        <v>263</v>
      </c>
    </row>
    <row r="28" spans="1:13" s="2" customFormat="1" ht="15.75">
      <c r="A28" s="110"/>
      <c r="B28" s="7"/>
      <c r="C28" s="7" t="s">
        <v>53</v>
      </c>
      <c r="D28" s="7" t="s">
        <v>54</v>
      </c>
      <c r="E28" s="7"/>
      <c r="F28" s="112"/>
      <c r="G28" s="117">
        <v>135000</v>
      </c>
      <c r="H28" s="292">
        <v>135000</v>
      </c>
      <c r="J28" s="2" t="s">
        <v>238</v>
      </c>
      <c r="K28" s="73" t="e">
        <f>SUM(#REF!)</f>
        <v>#REF!</v>
      </c>
      <c r="M28" s="2" t="s">
        <v>264</v>
      </c>
    </row>
    <row r="29" spans="1:10" s="2" customFormat="1" ht="15.75">
      <c r="A29" s="110"/>
      <c r="B29" s="7"/>
      <c r="C29" s="7" t="s">
        <v>236</v>
      </c>
      <c r="D29" s="7" t="s">
        <v>237</v>
      </c>
      <c r="E29" s="7"/>
      <c r="F29" s="112"/>
      <c r="G29" s="117">
        <v>10000</v>
      </c>
      <c r="H29" s="271">
        <v>12000</v>
      </c>
      <c r="J29" s="28"/>
    </row>
    <row r="30" spans="1:11" s="2" customFormat="1" ht="15.75">
      <c r="A30" s="110"/>
      <c r="B30" s="7"/>
      <c r="C30" s="7" t="s">
        <v>238</v>
      </c>
      <c r="D30" s="7" t="s">
        <v>239</v>
      </c>
      <c r="E30" s="7"/>
      <c r="F30" s="112"/>
      <c r="G30" s="117">
        <v>5000</v>
      </c>
      <c r="H30" s="271">
        <v>50000</v>
      </c>
      <c r="I30" s="9" t="s">
        <v>55</v>
      </c>
      <c r="J30" s="9"/>
      <c r="K30" s="234" t="e">
        <f>SUM(K31:K32)</f>
        <v>#REF!</v>
      </c>
    </row>
    <row r="31" spans="1:11" s="9" customFormat="1" ht="15.75">
      <c r="A31" s="109" t="s">
        <v>62</v>
      </c>
      <c r="B31" s="31"/>
      <c r="C31" s="31" t="s">
        <v>63</v>
      </c>
      <c r="D31" s="31"/>
      <c r="E31" s="31"/>
      <c r="F31" s="114"/>
      <c r="G31" s="141">
        <f>SUM(G32+G41+G39)</f>
        <v>4012097</v>
      </c>
      <c r="H31" s="270">
        <f>SUM(H32+H41+H39)</f>
        <v>23821531</v>
      </c>
      <c r="I31" s="2"/>
      <c r="J31" s="2" t="s">
        <v>57</v>
      </c>
      <c r="K31" s="73" t="e">
        <f>SUM(#REF!)</f>
        <v>#REF!</v>
      </c>
    </row>
    <row r="32" spans="1:11" s="2" customFormat="1" ht="15.75">
      <c r="A32" s="110"/>
      <c r="B32" s="7"/>
      <c r="C32" s="7" t="s">
        <v>64</v>
      </c>
      <c r="D32" s="7" t="s">
        <v>65</v>
      </c>
      <c r="E32" s="7"/>
      <c r="F32" s="112"/>
      <c r="G32" s="133">
        <f>SUM(G33+G34+G35)+G37+G38</f>
        <v>3962097</v>
      </c>
      <c r="H32" s="272">
        <v>3962097</v>
      </c>
      <c r="J32" s="2" t="s">
        <v>59</v>
      </c>
      <c r="K32" s="73" t="e">
        <f>SUM(#REF!)</f>
        <v>#REF!</v>
      </c>
    </row>
    <row r="33" spans="1:10" s="2" customFormat="1" ht="27.75" customHeight="1">
      <c r="A33" s="110"/>
      <c r="B33" s="7"/>
      <c r="C33" s="7"/>
      <c r="D33" s="7"/>
      <c r="E33" s="30" t="s">
        <v>13</v>
      </c>
      <c r="F33" s="115"/>
      <c r="G33" s="117">
        <v>3244415</v>
      </c>
      <c r="H33" s="271">
        <v>3244415</v>
      </c>
      <c r="J33" s="9"/>
    </row>
    <row r="34" spans="1:11" s="2" customFormat="1" ht="33" customHeight="1">
      <c r="A34" s="110"/>
      <c r="B34" s="7"/>
      <c r="C34" s="7"/>
      <c r="D34" s="7"/>
      <c r="E34" s="30" t="s">
        <v>187</v>
      </c>
      <c r="F34" s="115"/>
      <c r="G34" s="117">
        <v>83154</v>
      </c>
      <c r="H34" s="271">
        <v>83154</v>
      </c>
      <c r="I34" s="9" t="s">
        <v>62</v>
      </c>
      <c r="K34" s="234" t="e">
        <f>SUM(K35:K41)</f>
        <v>#REF!</v>
      </c>
    </row>
    <row r="35" spans="1:13" s="2" customFormat="1" ht="15.75">
      <c r="A35" s="110"/>
      <c r="B35" s="7"/>
      <c r="C35" s="7"/>
      <c r="D35" s="7"/>
      <c r="E35" s="7" t="s">
        <v>7</v>
      </c>
      <c r="F35" s="116"/>
      <c r="G35" s="133">
        <v>15000</v>
      </c>
      <c r="H35" s="272">
        <v>15000</v>
      </c>
      <c r="J35" s="2" t="s">
        <v>64</v>
      </c>
      <c r="K35" s="73" t="e">
        <f>SUM(#REF!+#REF!+#REF!+#REF!)</f>
        <v>#REF!</v>
      </c>
      <c r="M35" s="2" t="s">
        <v>265</v>
      </c>
    </row>
    <row r="36" spans="1:13" s="2" customFormat="1" ht="15.75">
      <c r="A36" s="110"/>
      <c r="B36" s="7"/>
      <c r="C36" s="7"/>
      <c r="D36" s="7"/>
      <c r="E36" s="7" t="s">
        <v>132</v>
      </c>
      <c r="F36" s="116"/>
      <c r="G36" s="117"/>
      <c r="H36" s="273"/>
      <c r="J36" s="2" t="s">
        <v>67</v>
      </c>
      <c r="K36" s="73" t="e">
        <f>SUM(#REF!+#REF!+#REF!)</f>
        <v>#REF!</v>
      </c>
      <c r="M36" s="2" t="s">
        <v>266</v>
      </c>
    </row>
    <row r="37" spans="1:11" s="2" customFormat="1" ht="15.75">
      <c r="A37" s="110"/>
      <c r="B37" s="7"/>
      <c r="C37" s="7"/>
      <c r="D37" s="7"/>
      <c r="E37" s="7" t="s">
        <v>275</v>
      </c>
      <c r="F37" s="116"/>
      <c r="G37" s="117">
        <v>365000</v>
      </c>
      <c r="H37" s="271">
        <v>365000</v>
      </c>
      <c r="K37" s="73"/>
    </row>
    <row r="38" spans="1:11" s="2" customFormat="1" ht="15.75">
      <c r="A38" s="110"/>
      <c r="B38" s="7"/>
      <c r="C38" s="7"/>
      <c r="D38" s="7"/>
      <c r="E38" s="7" t="s">
        <v>276</v>
      </c>
      <c r="F38" s="116"/>
      <c r="G38" s="117">
        <v>254528</v>
      </c>
      <c r="H38" s="271">
        <v>254528</v>
      </c>
      <c r="K38" s="73"/>
    </row>
    <row r="39" spans="1:11" s="2" customFormat="1" ht="15.75">
      <c r="A39" s="110"/>
      <c r="B39" s="7"/>
      <c r="C39" s="7" t="s">
        <v>67</v>
      </c>
      <c r="D39" s="7" t="s">
        <v>66</v>
      </c>
      <c r="E39" s="7"/>
      <c r="F39" s="116"/>
      <c r="G39" s="117">
        <f>SUM(G40:G40)</f>
        <v>50000</v>
      </c>
      <c r="H39" s="271">
        <v>100000</v>
      </c>
      <c r="K39" s="73"/>
    </row>
    <row r="40" spans="1:11" s="2" customFormat="1" ht="15.75">
      <c r="A40" s="110"/>
      <c r="B40" s="7"/>
      <c r="C40" s="7"/>
      <c r="D40" s="7"/>
      <c r="E40" s="7" t="s">
        <v>271</v>
      </c>
      <c r="F40" s="116"/>
      <c r="G40" s="117">
        <v>50000</v>
      </c>
      <c r="H40" s="273"/>
      <c r="K40" s="73"/>
    </row>
    <row r="41" spans="1:13" s="2" customFormat="1" ht="15.75">
      <c r="A41" s="110"/>
      <c r="B41" s="7"/>
      <c r="C41" s="7" t="s">
        <v>219</v>
      </c>
      <c r="D41" s="7" t="s">
        <v>68</v>
      </c>
      <c r="E41" s="7"/>
      <c r="F41" s="112"/>
      <c r="G41" s="117">
        <v>0</v>
      </c>
      <c r="H41" s="271">
        <v>19759434</v>
      </c>
      <c r="J41" s="2" t="s">
        <v>219</v>
      </c>
      <c r="K41" s="73" t="e">
        <f>#REF!</f>
        <v>#REF!</v>
      </c>
      <c r="M41" s="2" t="s">
        <v>267</v>
      </c>
    </row>
    <row r="42" spans="1:8" s="2" customFormat="1" ht="15.75">
      <c r="A42" s="110"/>
      <c r="B42" s="7"/>
      <c r="C42" s="7"/>
      <c r="D42" s="7"/>
      <c r="E42" s="7"/>
      <c r="F42" s="112"/>
      <c r="G42" s="117"/>
      <c r="H42" s="273"/>
    </row>
    <row r="43" spans="1:11" s="2" customFormat="1" ht="15.75">
      <c r="A43" s="145" t="s">
        <v>215</v>
      </c>
      <c r="B43" s="148"/>
      <c r="C43" s="148"/>
      <c r="D43" s="148"/>
      <c r="E43" s="148"/>
      <c r="F43" s="149"/>
      <c r="G43" s="179">
        <f>SUM(G44)</f>
        <v>406500</v>
      </c>
      <c r="H43" s="274">
        <f>SUM(H44)</f>
        <v>406500</v>
      </c>
      <c r="I43" s="9" t="s">
        <v>71</v>
      </c>
      <c r="J43" s="9"/>
      <c r="K43" s="234" t="e">
        <f>SUM(K44:K45)</f>
        <v>#REF!</v>
      </c>
    </row>
    <row r="44" spans="1:13" s="2" customFormat="1" ht="15.75">
      <c r="A44" s="109" t="s">
        <v>29</v>
      </c>
      <c r="B44" s="31"/>
      <c r="C44" s="31" t="s">
        <v>30</v>
      </c>
      <c r="D44" s="31"/>
      <c r="E44" s="31"/>
      <c r="F44" s="112"/>
      <c r="G44" s="141">
        <f>SUM(G45+G47)</f>
        <v>406500</v>
      </c>
      <c r="H44" s="270">
        <f>SUM(H45+H47)</f>
        <v>406500</v>
      </c>
      <c r="J44" s="2" t="s">
        <v>203</v>
      </c>
      <c r="K44" s="73" t="e">
        <f>SUM(#REF!)</f>
        <v>#REF!</v>
      </c>
      <c r="M44" s="2" t="s">
        <v>268</v>
      </c>
    </row>
    <row r="45" spans="1:11" s="2" customFormat="1" ht="15.75">
      <c r="A45" s="110"/>
      <c r="B45" s="7" t="s">
        <v>42</v>
      </c>
      <c r="C45" s="7"/>
      <c r="D45" s="7" t="s">
        <v>43</v>
      </c>
      <c r="E45" s="7"/>
      <c r="F45" s="112"/>
      <c r="G45" s="117">
        <f>SUM(G46:G46)</f>
        <v>320000</v>
      </c>
      <c r="H45" s="117">
        <v>320000</v>
      </c>
      <c r="J45" s="2" t="s">
        <v>205</v>
      </c>
      <c r="K45" s="73" t="e">
        <f>SUM(#REF!)</f>
        <v>#REF!</v>
      </c>
    </row>
    <row r="46" spans="1:8" s="2" customFormat="1" ht="15.75">
      <c r="A46" s="110"/>
      <c r="B46" s="7"/>
      <c r="C46" s="7" t="s">
        <v>217</v>
      </c>
      <c r="D46" s="7" t="s">
        <v>218</v>
      </c>
      <c r="E46" s="7"/>
      <c r="F46" s="112"/>
      <c r="G46" s="117">
        <v>320000</v>
      </c>
      <c r="H46" s="271">
        <v>320000</v>
      </c>
    </row>
    <row r="47" spans="1:11" s="2" customFormat="1" ht="15.75">
      <c r="A47" s="110"/>
      <c r="B47" s="7" t="s">
        <v>51</v>
      </c>
      <c r="C47" s="7"/>
      <c r="D47" s="7" t="s">
        <v>52</v>
      </c>
      <c r="E47" s="7"/>
      <c r="F47" s="112"/>
      <c r="G47" s="117">
        <f>SUM(G48)</f>
        <v>86500</v>
      </c>
      <c r="H47" s="271">
        <v>86500</v>
      </c>
      <c r="I47" s="9" t="s">
        <v>159</v>
      </c>
      <c r="J47" s="9"/>
      <c r="K47" s="234" t="e">
        <f>SUM(K48)</f>
        <v>#REF!</v>
      </c>
    </row>
    <row r="48" spans="1:13" s="2" customFormat="1" ht="15.75">
      <c r="A48" s="110"/>
      <c r="B48" s="7"/>
      <c r="C48" s="7" t="s">
        <v>53</v>
      </c>
      <c r="D48" s="7" t="s">
        <v>54</v>
      </c>
      <c r="E48" s="7"/>
      <c r="F48" s="112"/>
      <c r="G48" s="117">
        <v>86500</v>
      </c>
      <c r="H48" s="271">
        <v>86500</v>
      </c>
      <c r="J48" s="2" t="s">
        <v>190</v>
      </c>
      <c r="K48" s="73" t="e">
        <f>SUM(#REF!)</f>
        <v>#REF!</v>
      </c>
      <c r="M48" s="2" t="s">
        <v>269</v>
      </c>
    </row>
    <row r="49" spans="1:8" s="2" customFormat="1" ht="15.75">
      <c r="A49" s="110"/>
      <c r="B49" s="7"/>
      <c r="C49" s="7"/>
      <c r="D49" s="7"/>
      <c r="E49" s="7"/>
      <c r="F49" s="112"/>
      <c r="G49" s="117"/>
      <c r="H49" s="273"/>
    </row>
    <row r="50" spans="1:11" s="2" customFormat="1" ht="15.75">
      <c r="A50" s="145" t="s">
        <v>189</v>
      </c>
      <c r="B50" s="148"/>
      <c r="C50" s="148"/>
      <c r="D50" s="148"/>
      <c r="E50" s="148"/>
      <c r="F50" s="149"/>
      <c r="G50" s="179">
        <f>SUM(G53)+G51</f>
        <v>700000</v>
      </c>
      <c r="H50" s="179">
        <f>SUM(H51,H53)</f>
        <v>870300</v>
      </c>
      <c r="K50" s="234" t="e">
        <f>SUM(K43+#REF!+K34+K30+K19+#REF!+K10+K47)</f>
        <v>#REF!</v>
      </c>
    </row>
    <row r="51" spans="1:8" ht="15.75">
      <c r="A51" s="293" t="s">
        <v>62</v>
      </c>
      <c r="C51" s="457" t="s">
        <v>295</v>
      </c>
      <c r="D51" s="457"/>
      <c r="E51" s="457"/>
      <c r="G51" s="296">
        <v>0</v>
      </c>
      <c r="H51" s="297">
        <v>170300</v>
      </c>
    </row>
    <row r="52" spans="3:8" ht="15.75">
      <c r="C52" s="1" t="s">
        <v>296</v>
      </c>
      <c r="E52" t="s">
        <v>295</v>
      </c>
      <c r="G52" s="295">
        <v>0</v>
      </c>
      <c r="H52" s="294">
        <v>170300</v>
      </c>
    </row>
    <row r="53" spans="1:8" s="2" customFormat="1" ht="15.75">
      <c r="A53" s="109" t="s">
        <v>159</v>
      </c>
      <c r="B53" s="31"/>
      <c r="C53" s="31" t="s">
        <v>158</v>
      </c>
      <c r="D53" s="31"/>
      <c r="E53" s="31"/>
      <c r="F53" s="112"/>
      <c r="G53" s="141">
        <f>SUM(G54)</f>
        <v>700000</v>
      </c>
      <c r="H53" s="270">
        <f>SUM(H54)</f>
        <v>700000</v>
      </c>
    </row>
    <row r="54" spans="1:8" s="2" customFormat="1" ht="15.75">
      <c r="A54" s="110"/>
      <c r="B54" s="7"/>
      <c r="C54" s="7" t="s">
        <v>190</v>
      </c>
      <c r="D54" s="7" t="s">
        <v>191</v>
      </c>
      <c r="E54" s="7"/>
      <c r="F54" s="112"/>
      <c r="G54" s="117">
        <v>700000</v>
      </c>
      <c r="H54" s="271">
        <v>700000</v>
      </c>
    </row>
    <row r="55" spans="1:8" s="2" customFormat="1" ht="15.75">
      <c r="A55" s="110"/>
      <c r="B55" s="7"/>
      <c r="C55" s="7"/>
      <c r="D55" s="7"/>
      <c r="E55" s="7"/>
      <c r="F55" s="112"/>
      <c r="G55" s="117"/>
      <c r="H55" s="273"/>
    </row>
    <row r="56" spans="1:8" s="2" customFormat="1" ht="15.75">
      <c r="A56" s="150" t="s">
        <v>123</v>
      </c>
      <c r="B56" s="151"/>
      <c r="C56" s="151"/>
      <c r="D56" s="151"/>
      <c r="E56" s="151"/>
      <c r="F56" s="152"/>
      <c r="G56" s="179">
        <f>SUM(G57+G68+G71+G83)</f>
        <v>9100000</v>
      </c>
      <c r="H56" s="274">
        <f>SUM(H57+H68+H71+H83)</f>
        <v>9065000</v>
      </c>
    </row>
    <row r="57" spans="1:8" s="2" customFormat="1" ht="15.75">
      <c r="A57" s="123" t="s">
        <v>20</v>
      </c>
      <c r="B57" s="124"/>
      <c r="C57" s="124" t="s">
        <v>8</v>
      </c>
      <c r="D57" s="124"/>
      <c r="E57" s="124"/>
      <c r="F57" s="126">
        <v>2</v>
      </c>
      <c r="G57" s="141">
        <f>SUM(G58+G65)</f>
        <v>5431000</v>
      </c>
      <c r="H57" s="270">
        <f>SUM(H58+H65)</f>
        <v>5431000</v>
      </c>
    </row>
    <row r="58" spans="1:8" s="2" customFormat="1" ht="15.75">
      <c r="A58" s="127"/>
      <c r="B58" s="128" t="s">
        <v>21</v>
      </c>
      <c r="C58" s="128"/>
      <c r="D58" s="128" t="s">
        <v>22</v>
      </c>
      <c r="E58" s="128"/>
      <c r="F58" s="126"/>
      <c r="G58" s="133">
        <f>SUM(G59+G61+I669+G63+G64)</f>
        <v>5036000</v>
      </c>
      <c r="H58" s="272">
        <f>SUM(H59+H61+J669+H63+H64)</f>
        <v>5036000</v>
      </c>
    </row>
    <row r="59" spans="1:8" s="2" customFormat="1" ht="15.75">
      <c r="A59" s="127"/>
      <c r="B59" s="128"/>
      <c r="C59" s="128" t="s">
        <v>23</v>
      </c>
      <c r="D59" s="128" t="s">
        <v>24</v>
      </c>
      <c r="E59" s="128"/>
      <c r="F59" s="126"/>
      <c r="G59" s="133">
        <f>SUM(G60)</f>
        <v>4651000</v>
      </c>
      <c r="H59" s="272">
        <v>4651000</v>
      </c>
    </row>
    <row r="60" spans="1:8" s="2" customFormat="1" ht="15.75">
      <c r="A60" s="127"/>
      <c r="B60" s="128"/>
      <c r="C60" s="128"/>
      <c r="D60" s="128" t="s">
        <v>122</v>
      </c>
      <c r="E60" s="128"/>
      <c r="F60" s="126"/>
      <c r="G60" s="117">
        <v>4651000</v>
      </c>
      <c r="H60" s="271">
        <v>4651000</v>
      </c>
    </row>
    <row r="61" spans="1:8" s="2" customFormat="1" ht="15.75">
      <c r="A61" s="127"/>
      <c r="B61" s="128"/>
      <c r="C61" s="128" t="s">
        <v>140</v>
      </c>
      <c r="D61" s="128" t="s">
        <v>141</v>
      </c>
      <c r="E61" s="128"/>
      <c r="F61" s="126"/>
      <c r="G61" s="133">
        <f>SUM(G62)</f>
        <v>200000</v>
      </c>
      <c r="H61" s="272">
        <v>200000</v>
      </c>
    </row>
    <row r="62" spans="1:8" s="2" customFormat="1" ht="15.75">
      <c r="A62" s="127"/>
      <c r="B62" s="128"/>
      <c r="C62" s="128"/>
      <c r="D62" s="128" t="s">
        <v>226</v>
      </c>
      <c r="E62" s="128"/>
      <c r="F62" s="126"/>
      <c r="G62" s="117">
        <v>200000</v>
      </c>
      <c r="H62" s="271">
        <v>200000</v>
      </c>
    </row>
    <row r="63" spans="1:8" s="2" customFormat="1" ht="15.75">
      <c r="A63" s="127"/>
      <c r="B63" s="128"/>
      <c r="C63" s="128" t="s">
        <v>210</v>
      </c>
      <c r="D63" s="128" t="s">
        <v>211</v>
      </c>
      <c r="E63" s="128"/>
      <c r="F63" s="126"/>
      <c r="G63" s="117">
        <v>145000</v>
      </c>
      <c r="H63" s="271">
        <v>145000</v>
      </c>
    </row>
    <row r="64" spans="1:8" s="2" customFormat="1" ht="15.75">
      <c r="A64" s="127"/>
      <c r="B64" s="128"/>
      <c r="C64" s="128" t="s">
        <v>243</v>
      </c>
      <c r="D64" s="128" t="s">
        <v>244</v>
      </c>
      <c r="E64" s="128"/>
      <c r="F64" s="126"/>
      <c r="G64" s="117">
        <v>40000</v>
      </c>
      <c r="H64" s="271">
        <v>40000</v>
      </c>
    </row>
    <row r="65" spans="1:8" s="2" customFormat="1" ht="15.75">
      <c r="A65" s="127"/>
      <c r="B65" s="128" t="s">
        <v>25</v>
      </c>
      <c r="C65" s="128"/>
      <c r="D65" s="128" t="s">
        <v>2</v>
      </c>
      <c r="E65" s="128"/>
      <c r="F65" s="126"/>
      <c r="G65" s="133">
        <f>SUM(G66)</f>
        <v>395000</v>
      </c>
      <c r="H65" s="272">
        <f>SUM(H66)</f>
        <v>395000</v>
      </c>
    </row>
    <row r="66" spans="1:8" s="2" customFormat="1" ht="15.75">
      <c r="A66" s="127"/>
      <c r="B66" s="128"/>
      <c r="C66" s="128" t="s">
        <v>224</v>
      </c>
      <c r="D66" s="128" t="s">
        <v>225</v>
      </c>
      <c r="E66" s="128"/>
      <c r="F66" s="126"/>
      <c r="G66" s="117">
        <f>SUM(G67)</f>
        <v>395000</v>
      </c>
      <c r="H66" s="271">
        <v>395000</v>
      </c>
    </row>
    <row r="67" spans="1:8" s="2" customFormat="1" ht="15.75">
      <c r="A67" s="127"/>
      <c r="B67" s="128"/>
      <c r="C67" s="128"/>
      <c r="D67" s="128"/>
      <c r="E67" s="128" t="s">
        <v>185</v>
      </c>
      <c r="F67" s="126"/>
      <c r="G67" s="117">
        <v>395000</v>
      </c>
      <c r="H67" s="271">
        <v>395000</v>
      </c>
    </row>
    <row r="68" spans="1:8" s="2" customFormat="1" ht="15.75" customHeight="1">
      <c r="A68" s="123" t="s">
        <v>27</v>
      </c>
      <c r="B68" s="124"/>
      <c r="C68" s="124" t="s">
        <v>28</v>
      </c>
      <c r="D68" s="40"/>
      <c r="E68" s="40"/>
      <c r="F68" s="136"/>
      <c r="G68" s="141">
        <f>SUM(G69:G70)</f>
        <v>1074000</v>
      </c>
      <c r="H68" s="270">
        <f>SUM(H69:H70)</f>
        <v>1074000</v>
      </c>
    </row>
    <row r="69" spans="1:8" s="2" customFormat="1" ht="15.75">
      <c r="A69" s="127"/>
      <c r="B69" s="128"/>
      <c r="C69" s="128" t="s">
        <v>221</v>
      </c>
      <c r="D69" s="128" t="s">
        <v>14</v>
      </c>
      <c r="E69" s="128"/>
      <c r="F69" s="126"/>
      <c r="G69" s="117">
        <v>1044000</v>
      </c>
      <c r="H69" s="271">
        <v>1044000</v>
      </c>
    </row>
    <row r="70" spans="1:8" s="2" customFormat="1" ht="15.75">
      <c r="A70" s="127"/>
      <c r="B70" s="128"/>
      <c r="C70" s="128" t="s">
        <v>222</v>
      </c>
      <c r="D70" s="128" t="s">
        <v>223</v>
      </c>
      <c r="E70" s="128"/>
      <c r="F70" s="126"/>
      <c r="G70" s="117">
        <v>30000</v>
      </c>
      <c r="H70" s="271">
        <v>30000</v>
      </c>
    </row>
    <row r="71" spans="1:8" s="2" customFormat="1" ht="14.25" customHeight="1">
      <c r="A71" s="123" t="s">
        <v>29</v>
      </c>
      <c r="B71" s="124"/>
      <c r="C71" s="124" t="s">
        <v>30</v>
      </c>
      <c r="D71" s="124"/>
      <c r="E71" s="124"/>
      <c r="F71" s="126"/>
      <c r="G71" s="141">
        <f>SUM(G72+G75+G81)</f>
        <v>2095000</v>
      </c>
      <c r="H71" s="270">
        <f>SUM(H72+H75+H81)</f>
        <v>2060000</v>
      </c>
    </row>
    <row r="72" spans="1:11" s="28" customFormat="1" ht="15.75">
      <c r="A72" s="127"/>
      <c r="B72" s="128" t="s">
        <v>31</v>
      </c>
      <c r="C72" s="128"/>
      <c r="D72" s="128" t="s">
        <v>3</v>
      </c>
      <c r="E72" s="19"/>
      <c r="F72" s="132"/>
      <c r="G72" s="133">
        <f>SUM(G73)</f>
        <v>650000</v>
      </c>
      <c r="H72" s="272">
        <f>SUM(H73)</f>
        <v>615000</v>
      </c>
      <c r="I72" s="2"/>
      <c r="J72" s="2"/>
      <c r="K72" s="2"/>
    </row>
    <row r="73" spans="1:8" s="2" customFormat="1" ht="15.75">
      <c r="A73" s="127"/>
      <c r="B73" s="128"/>
      <c r="C73" s="128" t="s">
        <v>34</v>
      </c>
      <c r="D73" s="128" t="s">
        <v>35</v>
      </c>
      <c r="E73" s="128"/>
      <c r="F73" s="126"/>
      <c r="G73" s="133">
        <f>SUM(G74:G74)</f>
        <v>650000</v>
      </c>
      <c r="H73" s="272">
        <v>615000</v>
      </c>
    </row>
    <row r="74" spans="1:11" s="2" customFormat="1" ht="15.75">
      <c r="A74" s="123"/>
      <c r="B74" s="124"/>
      <c r="C74" s="124"/>
      <c r="D74" s="124"/>
      <c r="E74" s="128" t="s">
        <v>12</v>
      </c>
      <c r="F74" s="126"/>
      <c r="G74" s="117">
        <v>650000</v>
      </c>
      <c r="H74" s="271">
        <v>615000</v>
      </c>
      <c r="I74" s="28"/>
      <c r="K74" s="28"/>
    </row>
    <row r="75" spans="1:11" s="28" customFormat="1" ht="15.75">
      <c r="A75" s="127"/>
      <c r="B75" s="128" t="s">
        <v>42</v>
      </c>
      <c r="C75" s="128"/>
      <c r="D75" s="128" t="s">
        <v>43</v>
      </c>
      <c r="E75" s="128"/>
      <c r="F75" s="126"/>
      <c r="G75" s="133">
        <f>SUM(G76+G77+G78)</f>
        <v>1050000</v>
      </c>
      <c r="H75" s="272">
        <f>SUM(H76+H77+H78)</f>
        <v>1050000</v>
      </c>
      <c r="I75" s="2"/>
      <c r="J75" s="2"/>
      <c r="K75" s="2"/>
    </row>
    <row r="76" spans="1:8" s="2" customFormat="1" ht="15.75">
      <c r="A76" s="127"/>
      <c r="B76" s="128"/>
      <c r="C76" s="128" t="s">
        <v>44</v>
      </c>
      <c r="D76" s="128" t="s">
        <v>45</v>
      </c>
      <c r="E76" s="128"/>
      <c r="F76" s="126"/>
      <c r="G76" s="117">
        <v>150000</v>
      </c>
      <c r="H76" s="271">
        <v>150000</v>
      </c>
    </row>
    <row r="77" spans="1:8" s="2" customFormat="1" ht="15.75">
      <c r="A77" s="127"/>
      <c r="B77" s="128"/>
      <c r="C77" s="128" t="s">
        <v>47</v>
      </c>
      <c r="D77" s="128" t="s">
        <v>6</v>
      </c>
      <c r="E77" s="128"/>
      <c r="F77" s="126"/>
      <c r="G77" s="117">
        <v>250000</v>
      </c>
      <c r="H77" s="271">
        <v>250000</v>
      </c>
    </row>
    <row r="78" spans="1:8" s="2" customFormat="1" ht="15.75">
      <c r="A78" s="127"/>
      <c r="B78" s="128"/>
      <c r="C78" s="128" t="s">
        <v>48</v>
      </c>
      <c r="D78" s="128" t="s">
        <v>49</v>
      </c>
      <c r="E78" s="128"/>
      <c r="F78" s="126"/>
      <c r="G78" s="133">
        <f>SUM(G79:G80)</f>
        <v>650000</v>
      </c>
      <c r="H78" s="272">
        <v>650000</v>
      </c>
    </row>
    <row r="79" spans="1:8" s="2" customFormat="1" ht="15.75">
      <c r="A79" s="127"/>
      <c r="B79" s="128"/>
      <c r="C79" s="128"/>
      <c r="D79" s="128"/>
      <c r="E79" s="128" t="s">
        <v>50</v>
      </c>
      <c r="F79" s="126"/>
      <c r="G79" s="117">
        <v>400000</v>
      </c>
      <c r="H79" s="271">
        <v>400000</v>
      </c>
    </row>
    <row r="80" spans="1:8" s="2" customFormat="1" ht="15.75">
      <c r="A80" s="127"/>
      <c r="B80" s="128"/>
      <c r="C80" s="128"/>
      <c r="D80" s="128"/>
      <c r="E80" s="128" t="s">
        <v>207</v>
      </c>
      <c r="F80" s="126"/>
      <c r="G80" s="117">
        <v>250000</v>
      </c>
      <c r="H80" s="271">
        <v>250000</v>
      </c>
    </row>
    <row r="81" spans="1:11" s="28" customFormat="1" ht="15.75">
      <c r="A81" s="127"/>
      <c r="B81" s="128" t="s">
        <v>51</v>
      </c>
      <c r="C81" s="128"/>
      <c r="D81" s="128" t="s">
        <v>52</v>
      </c>
      <c r="E81" s="128"/>
      <c r="F81" s="126"/>
      <c r="G81" s="133">
        <f>SUM(G82)</f>
        <v>395000</v>
      </c>
      <c r="H81" s="272">
        <v>395000</v>
      </c>
      <c r="I81" s="2"/>
      <c r="J81" s="2"/>
      <c r="K81" s="2"/>
    </row>
    <row r="82" spans="1:8" s="2" customFormat="1" ht="15.75">
      <c r="A82" s="127"/>
      <c r="B82" s="128"/>
      <c r="C82" s="128" t="s">
        <v>53</v>
      </c>
      <c r="D82" s="128" t="s">
        <v>54</v>
      </c>
      <c r="E82" s="128"/>
      <c r="F82" s="126"/>
      <c r="G82" s="117">
        <v>395000</v>
      </c>
      <c r="H82" s="271">
        <v>395000</v>
      </c>
    </row>
    <row r="83" spans="1:8" s="2" customFormat="1" ht="15.75">
      <c r="A83" s="109" t="s">
        <v>71</v>
      </c>
      <c r="B83" s="31"/>
      <c r="C83" s="31" t="s">
        <v>72</v>
      </c>
      <c r="D83" s="31"/>
      <c r="E83" s="31"/>
      <c r="F83" s="126"/>
      <c r="G83" s="141">
        <f>SUM(G84,G86)</f>
        <v>500000</v>
      </c>
      <c r="H83" s="270">
        <f>SUM(H84,H86)</f>
        <v>500000</v>
      </c>
    </row>
    <row r="84" spans="1:8" s="2" customFormat="1" ht="15.75">
      <c r="A84" s="110"/>
      <c r="B84" s="7" t="s">
        <v>203</v>
      </c>
      <c r="C84" s="7"/>
      <c r="D84" s="7" t="s">
        <v>204</v>
      </c>
      <c r="E84" s="7"/>
      <c r="F84" s="126"/>
      <c r="G84" s="117">
        <f>SUM(G85)</f>
        <v>393700</v>
      </c>
      <c r="H84" s="271">
        <v>393700</v>
      </c>
    </row>
    <row r="85" spans="1:8" s="2" customFormat="1" ht="15.75">
      <c r="A85" s="110"/>
      <c r="B85" s="7"/>
      <c r="C85" s="7"/>
      <c r="D85" s="7"/>
      <c r="E85" s="7" t="s">
        <v>277</v>
      </c>
      <c r="F85" s="126"/>
      <c r="G85" s="117">
        <v>393700</v>
      </c>
      <c r="H85" s="271">
        <v>393700</v>
      </c>
    </row>
    <row r="86" spans="1:8" s="2" customFormat="1" ht="15.75">
      <c r="A86" s="109"/>
      <c r="B86" s="7" t="s">
        <v>205</v>
      </c>
      <c r="C86" s="7"/>
      <c r="D86" s="7" t="s">
        <v>248</v>
      </c>
      <c r="E86" s="7"/>
      <c r="F86" s="126"/>
      <c r="G86" s="117">
        <v>106300</v>
      </c>
      <c r="H86" s="271">
        <v>106300</v>
      </c>
    </row>
    <row r="87" spans="1:10" s="2" customFormat="1" ht="15.75">
      <c r="A87" s="127"/>
      <c r="B87" s="128"/>
      <c r="C87" s="128"/>
      <c r="D87" s="128"/>
      <c r="E87" s="128"/>
      <c r="F87" s="126"/>
      <c r="G87" s="117"/>
      <c r="H87" s="273"/>
      <c r="J87" s="28"/>
    </row>
    <row r="88" spans="1:11" s="9" customFormat="1" ht="15.75">
      <c r="A88" s="150" t="s">
        <v>176</v>
      </c>
      <c r="B88" s="153"/>
      <c r="C88" s="153"/>
      <c r="D88" s="153"/>
      <c r="E88" s="153"/>
      <c r="F88" s="154"/>
      <c r="G88" s="179">
        <f>SUM(G89)</f>
        <v>487673</v>
      </c>
      <c r="H88" s="274">
        <f>SUM(H89)</f>
        <v>1009673</v>
      </c>
      <c r="I88" s="28"/>
      <c r="J88" s="2"/>
      <c r="K88" s="28"/>
    </row>
    <row r="89" spans="1:8" s="2" customFormat="1" ht="15.75">
      <c r="A89" s="123" t="s">
        <v>29</v>
      </c>
      <c r="B89" s="124"/>
      <c r="C89" s="124" t="s">
        <v>30</v>
      </c>
      <c r="D89" s="124"/>
      <c r="E89" s="124"/>
      <c r="F89" s="120"/>
      <c r="G89" s="141">
        <f>SUM(G93+G90)</f>
        <v>487673</v>
      </c>
      <c r="H89" s="270">
        <f>SUM(H93+H90)</f>
        <v>1009673</v>
      </c>
    </row>
    <row r="90" spans="1:10" s="2" customFormat="1" ht="15.75">
      <c r="A90" s="123"/>
      <c r="B90" s="128" t="s">
        <v>42</v>
      </c>
      <c r="C90" s="128"/>
      <c r="D90" s="128" t="s">
        <v>43</v>
      </c>
      <c r="E90" s="128"/>
      <c r="F90" s="120"/>
      <c r="G90" s="133">
        <f>SUM(G91)</f>
        <v>384160</v>
      </c>
      <c r="H90" s="272">
        <f>SUM(H91)</f>
        <v>844160</v>
      </c>
      <c r="J90" s="9"/>
    </row>
    <row r="91" spans="1:11" s="2" customFormat="1" ht="15.75">
      <c r="A91" s="123"/>
      <c r="B91" s="128"/>
      <c r="C91" s="128" t="s">
        <v>48</v>
      </c>
      <c r="D91" s="128" t="s">
        <v>49</v>
      </c>
      <c r="E91" s="128"/>
      <c r="F91" s="120"/>
      <c r="G91" s="133">
        <f>SUM(G92)</f>
        <v>384160</v>
      </c>
      <c r="H91" s="272">
        <f>SUM(H92)</f>
        <v>844160</v>
      </c>
      <c r="I91" s="9"/>
      <c r="K91" s="9"/>
    </row>
    <row r="92" spans="1:8" s="2" customFormat="1" ht="15.75">
      <c r="A92" s="123"/>
      <c r="B92" s="128"/>
      <c r="C92" s="128"/>
      <c r="D92" s="128"/>
      <c r="E92" s="128" t="s">
        <v>50</v>
      </c>
      <c r="F92" s="120"/>
      <c r="G92" s="117">
        <v>384160</v>
      </c>
      <c r="H92" s="271">
        <v>844160</v>
      </c>
    </row>
    <row r="93" spans="1:11" s="28" customFormat="1" ht="15.75">
      <c r="A93" s="127"/>
      <c r="B93" s="128" t="s">
        <v>51</v>
      </c>
      <c r="C93" s="128"/>
      <c r="D93" s="128" t="s">
        <v>52</v>
      </c>
      <c r="E93" s="128"/>
      <c r="F93" s="120"/>
      <c r="G93" s="133">
        <f>SUM(G94)</f>
        <v>103513</v>
      </c>
      <c r="H93" s="272">
        <f>SUM(H94)</f>
        <v>165513</v>
      </c>
      <c r="I93" s="2"/>
      <c r="J93" s="2"/>
      <c r="K93" s="2"/>
    </row>
    <row r="94" spans="1:8" s="2" customFormat="1" ht="15.75">
      <c r="A94" s="127"/>
      <c r="B94" s="128"/>
      <c r="C94" s="128" t="s">
        <v>53</v>
      </c>
      <c r="D94" s="128" t="s">
        <v>54</v>
      </c>
      <c r="E94" s="128"/>
      <c r="F94" s="120"/>
      <c r="G94" s="117">
        <v>103513</v>
      </c>
      <c r="H94" s="271">
        <v>165513</v>
      </c>
    </row>
    <row r="95" spans="1:10" s="2" customFormat="1" ht="15.75">
      <c r="A95" s="122"/>
      <c r="B95" s="119"/>
      <c r="C95" s="119"/>
      <c r="D95" s="119"/>
      <c r="E95" s="119"/>
      <c r="F95" s="120"/>
      <c r="G95" s="117"/>
      <c r="H95" s="273"/>
      <c r="J95" s="28"/>
    </row>
    <row r="96" spans="1:11" s="9" customFormat="1" ht="15.75">
      <c r="A96" s="150" t="s">
        <v>125</v>
      </c>
      <c r="B96" s="153"/>
      <c r="C96" s="153"/>
      <c r="D96" s="153"/>
      <c r="E96" s="153"/>
      <c r="F96" s="155"/>
      <c r="G96" s="179">
        <f>SUM(G97)</f>
        <v>64000</v>
      </c>
      <c r="H96" s="274">
        <f>SUM(H97)</f>
        <v>254000</v>
      </c>
      <c r="I96" s="28"/>
      <c r="J96" s="2"/>
      <c r="K96" s="28"/>
    </row>
    <row r="97" spans="1:8" s="2" customFormat="1" ht="15.75">
      <c r="A97" s="123" t="s">
        <v>29</v>
      </c>
      <c r="B97" s="124"/>
      <c r="C97" s="124" t="s">
        <v>30</v>
      </c>
      <c r="D97" s="124"/>
      <c r="E97" s="124"/>
      <c r="F97" s="126"/>
      <c r="G97" s="141">
        <f>SUM(G98+G101+G106)</f>
        <v>64000</v>
      </c>
      <c r="H97" s="270">
        <f>SUM(H98+H101+H106)</f>
        <v>254000</v>
      </c>
    </row>
    <row r="98" spans="1:11" s="28" customFormat="1" ht="15.75">
      <c r="A98" s="127"/>
      <c r="B98" s="128" t="s">
        <v>31</v>
      </c>
      <c r="C98" s="128"/>
      <c r="D98" s="128" t="s">
        <v>3</v>
      </c>
      <c r="E98" s="19"/>
      <c r="F98" s="132"/>
      <c r="G98" s="133">
        <f>SUM(G99)</f>
        <v>30000</v>
      </c>
      <c r="H98" s="299">
        <f>SUM(H99)</f>
        <v>30000</v>
      </c>
      <c r="I98" s="2"/>
      <c r="J98" s="9"/>
      <c r="K98" s="2"/>
    </row>
    <row r="99" spans="1:11" s="2" customFormat="1" ht="15.75">
      <c r="A99" s="127"/>
      <c r="B99" s="128"/>
      <c r="C99" s="128" t="s">
        <v>34</v>
      </c>
      <c r="D99" s="128" t="s">
        <v>35</v>
      </c>
      <c r="E99" s="128"/>
      <c r="F99" s="126"/>
      <c r="G99" s="117">
        <f>SUM(G100:G100)</f>
        <v>30000</v>
      </c>
      <c r="H99" s="299">
        <v>30000</v>
      </c>
      <c r="I99" s="9"/>
      <c r="K99" s="9"/>
    </row>
    <row r="100" spans="1:10" s="2" customFormat="1" ht="15.75">
      <c r="A100" s="123"/>
      <c r="B100" s="124"/>
      <c r="C100" s="124"/>
      <c r="D100" s="124"/>
      <c r="E100" s="128" t="s">
        <v>12</v>
      </c>
      <c r="F100" s="126"/>
      <c r="G100" s="117">
        <v>30000</v>
      </c>
      <c r="H100" s="299">
        <v>30000</v>
      </c>
      <c r="J100" s="28"/>
    </row>
    <row r="101" spans="1:10" s="28" customFormat="1" ht="15.75">
      <c r="A101" s="127"/>
      <c r="B101" s="128" t="s">
        <v>42</v>
      </c>
      <c r="C101" s="128"/>
      <c r="D101" s="128" t="s">
        <v>43</v>
      </c>
      <c r="E101" s="128"/>
      <c r="F101" s="126"/>
      <c r="G101" s="133">
        <f>SUM(G102)+G105</f>
        <v>20000</v>
      </c>
      <c r="H101" s="133">
        <f>SUM(H102)+H105</f>
        <v>210000</v>
      </c>
      <c r="J101" s="2"/>
    </row>
    <row r="102" spans="1:8" s="2" customFormat="1" ht="15.75">
      <c r="A102" s="127"/>
      <c r="B102" s="128"/>
      <c r="C102" s="128" t="s">
        <v>44</v>
      </c>
      <c r="D102" s="128" t="s">
        <v>45</v>
      </c>
      <c r="E102" s="128"/>
      <c r="F102" s="126"/>
      <c r="G102" s="117">
        <f>SUM(G103:G104)</f>
        <v>20000</v>
      </c>
      <c r="H102" s="299">
        <v>20000</v>
      </c>
    </row>
    <row r="103" spans="1:10" s="2" customFormat="1" ht="15.75">
      <c r="A103" s="127"/>
      <c r="B103" s="128"/>
      <c r="C103" s="128"/>
      <c r="D103" s="128"/>
      <c r="E103" s="128" t="s">
        <v>46</v>
      </c>
      <c r="F103" s="126"/>
      <c r="G103" s="117">
        <v>5000</v>
      </c>
      <c r="H103" s="299">
        <v>5000</v>
      </c>
      <c r="J103" s="28"/>
    </row>
    <row r="104" spans="1:11" s="2" customFormat="1" ht="15.75">
      <c r="A104" s="127"/>
      <c r="B104" s="128"/>
      <c r="C104" s="128"/>
      <c r="D104" s="128"/>
      <c r="E104" s="128" t="s">
        <v>5</v>
      </c>
      <c r="F104" s="126"/>
      <c r="G104" s="117">
        <v>15000</v>
      </c>
      <c r="H104" s="299">
        <v>15000</v>
      </c>
      <c r="I104" s="28"/>
      <c r="K104" s="28"/>
    </row>
    <row r="105" spans="1:11" s="2" customFormat="1" ht="15.75">
      <c r="A105" s="127"/>
      <c r="B105" s="128"/>
      <c r="C105" s="128" t="s">
        <v>48</v>
      </c>
      <c r="D105" s="128" t="s">
        <v>49</v>
      </c>
      <c r="E105" s="128"/>
      <c r="F105" s="126"/>
      <c r="G105" s="117">
        <v>0</v>
      </c>
      <c r="H105" s="299">
        <v>190000</v>
      </c>
      <c r="I105" s="28"/>
      <c r="K105" s="28"/>
    </row>
    <row r="106" spans="1:11" s="28" customFormat="1" ht="15.75">
      <c r="A106" s="127"/>
      <c r="B106" s="128" t="s">
        <v>51</v>
      </c>
      <c r="C106" s="128"/>
      <c r="D106" s="128" t="s">
        <v>52</v>
      </c>
      <c r="E106" s="128"/>
      <c r="F106" s="126"/>
      <c r="G106" s="133">
        <f>SUM(G107)</f>
        <v>14000</v>
      </c>
      <c r="H106" s="299">
        <v>14000</v>
      </c>
      <c r="I106" s="2"/>
      <c r="J106" s="2"/>
      <c r="K106" s="2"/>
    </row>
    <row r="107" spans="1:8" s="2" customFormat="1" ht="15.75">
      <c r="A107" s="127"/>
      <c r="B107" s="128"/>
      <c r="C107" s="128" t="s">
        <v>53</v>
      </c>
      <c r="D107" s="128" t="s">
        <v>54</v>
      </c>
      <c r="E107" s="128"/>
      <c r="F107" s="126"/>
      <c r="G107" s="117">
        <v>14000</v>
      </c>
      <c r="H107" s="299">
        <v>14000</v>
      </c>
    </row>
    <row r="108" spans="1:10" s="2" customFormat="1" ht="15.75">
      <c r="A108" s="127"/>
      <c r="B108" s="128"/>
      <c r="C108" s="128"/>
      <c r="D108" s="128"/>
      <c r="E108" s="128"/>
      <c r="F108" s="126"/>
      <c r="G108" s="117"/>
      <c r="H108" s="273"/>
      <c r="J108" s="28"/>
    </row>
    <row r="109" spans="1:11" s="9" customFormat="1" ht="15.75">
      <c r="A109" s="150" t="s">
        <v>126</v>
      </c>
      <c r="B109" s="153"/>
      <c r="C109" s="153"/>
      <c r="D109" s="153"/>
      <c r="E109" s="153"/>
      <c r="F109" s="155"/>
      <c r="G109" s="179">
        <f>SUM(G110)</f>
        <v>5500000</v>
      </c>
      <c r="H109" s="274">
        <f>SUM(H110)</f>
        <v>5500000</v>
      </c>
      <c r="I109" s="28"/>
      <c r="J109" s="2"/>
      <c r="K109" s="28"/>
    </row>
    <row r="110" spans="1:8" s="2" customFormat="1" ht="15.75">
      <c r="A110" s="123" t="s">
        <v>29</v>
      </c>
      <c r="B110" s="124"/>
      <c r="C110" s="124" t="s">
        <v>30</v>
      </c>
      <c r="D110" s="124"/>
      <c r="E110" s="124"/>
      <c r="F110" s="126"/>
      <c r="G110" s="141">
        <f>SUM(G111+G114)</f>
        <v>5500000</v>
      </c>
      <c r="H110" s="270">
        <f>SUM(H111+H114)</f>
        <v>5500000</v>
      </c>
    </row>
    <row r="111" spans="1:11" s="28" customFormat="1" ht="15.75">
      <c r="A111" s="127"/>
      <c r="B111" s="128" t="s">
        <v>42</v>
      </c>
      <c r="C111" s="128"/>
      <c r="D111" s="128" t="s">
        <v>43</v>
      </c>
      <c r="E111" s="128"/>
      <c r="F111" s="126"/>
      <c r="G111" s="133">
        <f>SUM(G112)</f>
        <v>4331000</v>
      </c>
      <c r="H111" s="272">
        <v>4331000</v>
      </c>
      <c r="I111" s="2"/>
      <c r="J111" s="9"/>
      <c r="K111" s="2"/>
    </row>
    <row r="112" spans="1:11" s="2" customFormat="1" ht="15.75">
      <c r="A112" s="127"/>
      <c r="B112" s="128"/>
      <c r="C112" s="128" t="s">
        <v>44</v>
      </c>
      <c r="D112" s="128" t="s">
        <v>45</v>
      </c>
      <c r="E112" s="128"/>
      <c r="F112" s="126"/>
      <c r="G112" s="117">
        <f>SUM(G113:G113)</f>
        <v>4331000</v>
      </c>
      <c r="H112" s="271">
        <v>4331000</v>
      </c>
      <c r="I112" s="9"/>
      <c r="K112" s="9"/>
    </row>
    <row r="113" spans="1:10" s="2" customFormat="1" ht="15.75">
      <c r="A113" s="127"/>
      <c r="B113" s="128"/>
      <c r="C113" s="128"/>
      <c r="D113" s="128"/>
      <c r="E113" s="128" t="s">
        <v>46</v>
      </c>
      <c r="F113" s="126"/>
      <c r="G113" s="117">
        <v>4331000</v>
      </c>
      <c r="H113" s="271">
        <v>4331000</v>
      </c>
      <c r="J113" s="28"/>
    </row>
    <row r="114" spans="1:10" s="28" customFormat="1" ht="15.75">
      <c r="A114" s="127"/>
      <c r="B114" s="128" t="s">
        <v>51</v>
      </c>
      <c r="C114" s="128"/>
      <c r="D114" s="128" t="s">
        <v>52</v>
      </c>
      <c r="E114" s="128"/>
      <c r="F114" s="126"/>
      <c r="G114" s="133">
        <f>SUM(G115)</f>
        <v>1169000</v>
      </c>
      <c r="H114" s="272">
        <v>1169000</v>
      </c>
      <c r="J114" s="2"/>
    </row>
    <row r="115" spans="1:8" s="2" customFormat="1" ht="15.75">
      <c r="A115" s="127"/>
      <c r="B115" s="128"/>
      <c r="C115" s="128" t="s">
        <v>53</v>
      </c>
      <c r="D115" s="128" t="s">
        <v>54</v>
      </c>
      <c r="E115" s="128"/>
      <c r="F115" s="126"/>
      <c r="G115" s="117">
        <v>1169000</v>
      </c>
      <c r="H115" s="271">
        <v>1169000</v>
      </c>
    </row>
    <row r="116" spans="1:8" s="2" customFormat="1" ht="15.75">
      <c r="A116" s="122"/>
      <c r="B116" s="119"/>
      <c r="C116" s="119"/>
      <c r="D116" s="119"/>
      <c r="E116" s="119"/>
      <c r="F116" s="120"/>
      <c r="G116" s="117"/>
      <c r="H116" s="273"/>
    </row>
    <row r="117" spans="1:8" s="2" customFormat="1" ht="15.75">
      <c r="A117" s="150" t="s">
        <v>245</v>
      </c>
      <c r="B117" s="235"/>
      <c r="C117" s="235"/>
      <c r="D117" s="235"/>
      <c r="E117" s="235"/>
      <c r="F117" s="236"/>
      <c r="G117" s="179">
        <f>SUM(G118)</f>
        <v>438150</v>
      </c>
      <c r="H117" s="274">
        <f>SUM(H118)</f>
        <v>803910</v>
      </c>
    </row>
    <row r="118" spans="1:8" s="2" customFormat="1" ht="15.75">
      <c r="A118" s="123" t="s">
        <v>29</v>
      </c>
      <c r="B118" s="124"/>
      <c r="C118" s="124" t="s">
        <v>30</v>
      </c>
      <c r="D118" s="124"/>
      <c r="E118" s="124"/>
      <c r="F118" s="120"/>
      <c r="G118" s="141">
        <f>SUM(G119+G122)</f>
        <v>438150</v>
      </c>
      <c r="H118" s="270">
        <f>SUM(H119+H122)</f>
        <v>803910</v>
      </c>
    </row>
    <row r="119" spans="1:8" s="2" customFormat="1" ht="15.75">
      <c r="A119" s="127"/>
      <c r="B119" s="128" t="s">
        <v>31</v>
      </c>
      <c r="C119" s="128"/>
      <c r="D119" s="128" t="s">
        <v>3</v>
      </c>
      <c r="E119" s="19"/>
      <c r="F119" s="120"/>
      <c r="G119" s="117">
        <f>SUM(G120)</f>
        <v>345000</v>
      </c>
      <c r="H119" s="271">
        <f>SUM(H120)</f>
        <v>633000</v>
      </c>
    </row>
    <row r="120" spans="1:8" s="2" customFormat="1" ht="15.75">
      <c r="A120" s="127"/>
      <c r="B120" s="128"/>
      <c r="C120" s="128" t="s">
        <v>34</v>
      </c>
      <c r="D120" s="128" t="s">
        <v>35</v>
      </c>
      <c r="E120" s="128"/>
      <c r="F120" s="120"/>
      <c r="G120" s="117">
        <f>SUM(G121)</f>
        <v>345000</v>
      </c>
      <c r="H120" s="117">
        <f>SUM(H121)</f>
        <v>633000</v>
      </c>
    </row>
    <row r="121" spans="1:8" s="2" customFormat="1" ht="15.75">
      <c r="A121" s="123"/>
      <c r="B121" s="124"/>
      <c r="C121" s="124"/>
      <c r="D121" s="124"/>
      <c r="E121" s="128" t="s">
        <v>246</v>
      </c>
      <c r="F121" s="120"/>
      <c r="G121" s="117">
        <v>345000</v>
      </c>
      <c r="H121" s="271">
        <v>633000</v>
      </c>
    </row>
    <row r="122" spans="1:8" s="2" customFormat="1" ht="15.75">
      <c r="A122" s="123"/>
      <c r="B122" s="128" t="s">
        <v>51</v>
      </c>
      <c r="C122" s="128"/>
      <c r="D122" s="128" t="s">
        <v>52</v>
      </c>
      <c r="E122" s="128"/>
      <c r="F122" s="120"/>
      <c r="G122" s="117">
        <f>SUM(G123)</f>
        <v>93150</v>
      </c>
      <c r="H122" s="117">
        <f>SUM(H123)</f>
        <v>170910</v>
      </c>
    </row>
    <row r="123" spans="1:8" s="2" customFormat="1" ht="15.75">
      <c r="A123" s="123"/>
      <c r="B123" s="128"/>
      <c r="C123" s="128" t="s">
        <v>53</v>
      </c>
      <c r="D123" s="128" t="s">
        <v>54</v>
      </c>
      <c r="E123" s="128"/>
      <c r="F123" s="120"/>
      <c r="G123" s="117">
        <v>93150</v>
      </c>
      <c r="H123" s="271">
        <v>170910</v>
      </c>
    </row>
    <row r="124" spans="1:8" s="2" customFormat="1" ht="15.75">
      <c r="A124" s="122"/>
      <c r="B124" s="119"/>
      <c r="C124" s="119"/>
      <c r="D124" s="119"/>
      <c r="E124" s="119"/>
      <c r="F124" s="120"/>
      <c r="G124" s="117"/>
      <c r="H124" s="273"/>
    </row>
    <row r="125" spans="1:8" s="2" customFormat="1" ht="15.75">
      <c r="A125" s="150" t="s">
        <v>127</v>
      </c>
      <c r="B125" s="151"/>
      <c r="C125" s="151"/>
      <c r="D125" s="151"/>
      <c r="E125" s="151"/>
      <c r="F125" s="152"/>
      <c r="G125" s="179">
        <f>SUM(G126)</f>
        <v>560000</v>
      </c>
      <c r="H125" s="274">
        <f>SUM(H126)</f>
        <v>560000</v>
      </c>
    </row>
    <row r="126" spans="1:11" s="9" customFormat="1" ht="15.75">
      <c r="A126" s="123" t="s">
        <v>55</v>
      </c>
      <c r="B126" s="124"/>
      <c r="C126" s="124" t="s">
        <v>56</v>
      </c>
      <c r="D126" s="124"/>
      <c r="E126" s="124"/>
      <c r="F126" s="125"/>
      <c r="G126" s="141">
        <f>SUM(G127)</f>
        <v>560000</v>
      </c>
      <c r="H126" s="270">
        <f>SUM(H127)</f>
        <v>560000</v>
      </c>
      <c r="I126" s="2"/>
      <c r="J126" s="2"/>
      <c r="K126" s="2"/>
    </row>
    <row r="127" spans="1:8" s="2" customFormat="1" ht="15.75">
      <c r="A127" s="127"/>
      <c r="B127" s="128" t="s">
        <v>59</v>
      </c>
      <c r="C127" s="128"/>
      <c r="D127" s="128" t="s">
        <v>60</v>
      </c>
      <c r="E127" s="128"/>
      <c r="F127" s="126"/>
      <c r="G127" s="133">
        <f>SUM(G128:G132)</f>
        <v>560000</v>
      </c>
      <c r="H127" s="272">
        <v>560000</v>
      </c>
    </row>
    <row r="128" spans="1:10" s="2" customFormat="1" ht="15.75">
      <c r="A128" s="127"/>
      <c r="B128" s="128"/>
      <c r="C128" s="128"/>
      <c r="D128" s="128"/>
      <c r="E128" s="128" t="s">
        <v>230</v>
      </c>
      <c r="F128" s="126"/>
      <c r="G128" s="117">
        <v>40000</v>
      </c>
      <c r="H128" s="271">
        <v>40000</v>
      </c>
      <c r="J128" s="9"/>
    </row>
    <row r="129" spans="1:11" s="2" customFormat="1" ht="15.75">
      <c r="A129" s="127"/>
      <c r="B129" s="128"/>
      <c r="C129" s="128"/>
      <c r="D129" s="128"/>
      <c r="E129" s="128" t="s">
        <v>61</v>
      </c>
      <c r="F129" s="126"/>
      <c r="G129" s="117">
        <v>100000</v>
      </c>
      <c r="H129" s="271">
        <v>100000</v>
      </c>
      <c r="I129" s="9"/>
      <c r="K129" s="9"/>
    </row>
    <row r="130" spans="1:8" s="2" customFormat="1" ht="15.75">
      <c r="A130" s="127"/>
      <c r="B130" s="128"/>
      <c r="C130" s="128"/>
      <c r="D130" s="128"/>
      <c r="E130" s="128" t="s">
        <v>128</v>
      </c>
      <c r="F130" s="126"/>
      <c r="G130" s="117">
        <v>50000</v>
      </c>
      <c r="H130" s="271">
        <v>50000</v>
      </c>
    </row>
    <row r="131" spans="1:8" s="2" customFormat="1" ht="15.75">
      <c r="A131" s="127"/>
      <c r="B131" s="128"/>
      <c r="C131" s="128"/>
      <c r="D131" s="128"/>
      <c r="E131" s="128" t="s">
        <v>129</v>
      </c>
      <c r="F131" s="126"/>
      <c r="G131" s="117">
        <v>220000</v>
      </c>
      <c r="H131" s="271">
        <v>220000</v>
      </c>
    </row>
    <row r="132" spans="1:11" s="55" customFormat="1" ht="15.75">
      <c r="A132" s="137"/>
      <c r="B132" s="128"/>
      <c r="C132" s="128"/>
      <c r="D132" s="128"/>
      <c r="E132" s="128" t="s">
        <v>193</v>
      </c>
      <c r="F132" s="126"/>
      <c r="G132" s="133">
        <v>150000</v>
      </c>
      <c r="H132" s="272">
        <v>150000</v>
      </c>
      <c r="I132" s="2"/>
      <c r="J132" s="2"/>
      <c r="K132" s="2"/>
    </row>
    <row r="133" spans="1:8" s="55" customFormat="1" ht="15.75">
      <c r="A133" s="127"/>
      <c r="B133" s="128"/>
      <c r="C133" s="128"/>
      <c r="D133" s="128"/>
      <c r="E133" s="128"/>
      <c r="F133" s="126"/>
      <c r="G133" s="237"/>
      <c r="H133" s="275"/>
    </row>
    <row r="134" spans="1:8" s="55" customFormat="1" ht="15.75">
      <c r="A134" s="150" t="s">
        <v>227</v>
      </c>
      <c r="B134" s="151"/>
      <c r="C134" s="151"/>
      <c r="D134" s="151"/>
      <c r="E134" s="151"/>
      <c r="F134" s="152"/>
      <c r="G134" s="179">
        <f>SUM(G135)</f>
        <v>24000</v>
      </c>
      <c r="H134" s="274">
        <f>SUM(H135)</f>
        <v>24000</v>
      </c>
    </row>
    <row r="135" spans="1:8" s="55" customFormat="1" ht="15.75">
      <c r="A135" s="123" t="s">
        <v>55</v>
      </c>
      <c r="B135" s="124"/>
      <c r="C135" s="124" t="s">
        <v>56</v>
      </c>
      <c r="D135" s="124"/>
      <c r="E135" s="124"/>
      <c r="F135" s="126"/>
      <c r="G135" s="141">
        <f>SUM(G136)</f>
        <v>24000</v>
      </c>
      <c r="H135" s="270">
        <v>24000</v>
      </c>
    </row>
    <row r="136" spans="1:8" s="55" customFormat="1" ht="15.75">
      <c r="A136" s="123"/>
      <c r="B136" s="128" t="s">
        <v>57</v>
      </c>
      <c r="C136" s="128"/>
      <c r="D136" s="128" t="s">
        <v>58</v>
      </c>
      <c r="E136" s="128"/>
      <c r="F136" s="126"/>
      <c r="G136" s="133">
        <f>SUM(G137)</f>
        <v>24000</v>
      </c>
      <c r="H136" s="272">
        <v>24000</v>
      </c>
    </row>
    <row r="137" spans="1:8" s="55" customFormat="1" ht="15.75">
      <c r="A137" s="127"/>
      <c r="B137" s="128"/>
      <c r="C137" s="128" t="s">
        <v>228</v>
      </c>
      <c r="D137" s="128" t="s">
        <v>229</v>
      </c>
      <c r="E137" s="128"/>
      <c r="F137" s="126"/>
      <c r="G137" s="133">
        <v>24000</v>
      </c>
      <c r="H137" s="272">
        <v>24000</v>
      </c>
    </row>
    <row r="138" spans="1:8" s="55" customFormat="1" ht="15.75">
      <c r="A138" s="461"/>
      <c r="B138" s="449"/>
      <c r="C138" s="449"/>
      <c r="D138" s="449"/>
      <c r="E138" s="449"/>
      <c r="F138" s="462"/>
      <c r="G138" s="237"/>
      <c r="H138" s="275"/>
    </row>
    <row r="139" spans="1:11" s="2" customFormat="1" ht="15.75">
      <c r="A139" s="150" t="s">
        <v>130</v>
      </c>
      <c r="B139" s="151"/>
      <c r="C139" s="151"/>
      <c r="D139" s="151"/>
      <c r="E139" s="151"/>
      <c r="F139" s="152"/>
      <c r="G139" s="179">
        <f>SUM(G140+G152)</f>
        <v>2670000</v>
      </c>
      <c r="H139" s="179">
        <f>SUM(H140+H152)</f>
        <v>13302616</v>
      </c>
      <c r="I139" s="55"/>
      <c r="J139" s="55"/>
      <c r="K139" s="55"/>
    </row>
    <row r="140" spans="1:11" s="2" customFormat="1" ht="15.75">
      <c r="A140" s="123" t="s">
        <v>29</v>
      </c>
      <c r="B140" s="124"/>
      <c r="C140" s="124" t="s">
        <v>30</v>
      </c>
      <c r="D140" s="124"/>
      <c r="E140" s="124"/>
      <c r="F140" s="126"/>
      <c r="G140" s="141">
        <f>SUM(G141+G146+G144)</f>
        <v>2670000</v>
      </c>
      <c r="H140" s="270">
        <f>SUM(H141+H146+H144)</f>
        <v>3370000</v>
      </c>
      <c r="I140" s="55"/>
      <c r="J140" s="55"/>
      <c r="K140" s="55"/>
    </row>
    <row r="141" spans="1:11" s="28" customFormat="1" ht="15.75">
      <c r="A141" s="127"/>
      <c r="B141" s="128" t="s">
        <v>31</v>
      </c>
      <c r="C141" s="128"/>
      <c r="D141" s="128" t="s">
        <v>3</v>
      </c>
      <c r="E141" s="19"/>
      <c r="F141" s="132"/>
      <c r="G141" s="117">
        <f>SUM(G142)</f>
        <v>1000000</v>
      </c>
      <c r="H141" s="271">
        <v>1000000</v>
      </c>
      <c r="I141" s="55"/>
      <c r="J141" s="2"/>
      <c r="K141" s="55"/>
    </row>
    <row r="142" spans="1:8" s="2" customFormat="1" ht="15.75">
      <c r="A142" s="127"/>
      <c r="B142" s="128"/>
      <c r="C142" s="128" t="s">
        <v>34</v>
      </c>
      <c r="D142" s="128" t="s">
        <v>35</v>
      </c>
      <c r="E142" s="128"/>
      <c r="F142" s="126"/>
      <c r="G142" s="117">
        <f>SUM(G143:G143)</f>
        <v>1000000</v>
      </c>
      <c r="H142" s="271">
        <v>1000000</v>
      </c>
    </row>
    <row r="143" spans="1:10" s="2" customFormat="1" ht="15.75">
      <c r="A143" s="123"/>
      <c r="B143" s="124"/>
      <c r="C143" s="124"/>
      <c r="D143" s="124"/>
      <c r="E143" s="128" t="s">
        <v>12</v>
      </c>
      <c r="F143" s="126"/>
      <c r="G143" s="117">
        <v>1000000</v>
      </c>
      <c r="H143" s="271">
        <v>1000000</v>
      </c>
      <c r="J143" s="28"/>
    </row>
    <row r="144" spans="1:11" s="2" customFormat="1" ht="15.75">
      <c r="A144" s="123"/>
      <c r="B144" s="128" t="s">
        <v>36</v>
      </c>
      <c r="C144" s="128"/>
      <c r="D144" s="128" t="s">
        <v>37</v>
      </c>
      <c r="E144" s="128"/>
      <c r="F144" s="126"/>
      <c r="G144" s="117">
        <f>SUM(G145)</f>
        <v>50000</v>
      </c>
      <c r="H144" s="271">
        <v>50000</v>
      </c>
      <c r="I144" s="28"/>
      <c r="K144" s="28"/>
    </row>
    <row r="145" spans="1:8" s="2" customFormat="1" ht="15.75">
      <c r="A145" s="123"/>
      <c r="B145" s="128"/>
      <c r="C145" s="128" t="s">
        <v>38</v>
      </c>
      <c r="D145" s="128" t="s">
        <v>177</v>
      </c>
      <c r="E145" s="128"/>
      <c r="F145" s="126"/>
      <c r="G145" s="117">
        <v>50000</v>
      </c>
      <c r="H145" s="271">
        <v>50000</v>
      </c>
    </row>
    <row r="146" spans="1:11" s="28" customFormat="1" ht="15.75">
      <c r="A146" s="127"/>
      <c r="B146" s="128" t="s">
        <v>42</v>
      </c>
      <c r="C146" s="128"/>
      <c r="D146" s="128" t="s">
        <v>43</v>
      </c>
      <c r="E146" s="128"/>
      <c r="F146" s="126"/>
      <c r="G146" s="117">
        <f>SUM(G149+G151+G148+G147)</f>
        <v>1620000</v>
      </c>
      <c r="H146" s="117">
        <f>SUM(H149+H151+H148+H147)</f>
        <v>2320000</v>
      </c>
      <c r="I146" s="2"/>
      <c r="J146" s="2"/>
      <c r="K146" s="2"/>
    </row>
    <row r="147" spans="1:11" s="28" customFormat="1" ht="15.75">
      <c r="A147" s="127"/>
      <c r="B147" s="128"/>
      <c r="C147" s="128" t="s">
        <v>44</v>
      </c>
      <c r="D147" s="128" t="s">
        <v>45</v>
      </c>
      <c r="E147" s="128"/>
      <c r="F147" s="126"/>
      <c r="G147" s="117">
        <v>0</v>
      </c>
      <c r="H147" s="271">
        <v>700000</v>
      </c>
      <c r="I147" s="2"/>
      <c r="J147" s="2"/>
      <c r="K147" s="2"/>
    </row>
    <row r="148" spans="1:11" s="28" customFormat="1" ht="15.75">
      <c r="A148" s="127"/>
      <c r="B148" s="128"/>
      <c r="C148" s="128" t="s">
        <v>234</v>
      </c>
      <c r="D148" s="128" t="s">
        <v>235</v>
      </c>
      <c r="E148" s="128"/>
      <c r="F148" s="126"/>
      <c r="G148" s="117">
        <v>250000</v>
      </c>
      <c r="H148" s="271">
        <v>250000</v>
      </c>
      <c r="I148" s="2"/>
      <c r="J148" s="2"/>
      <c r="K148" s="2"/>
    </row>
    <row r="149" spans="1:10" s="2" customFormat="1" ht="15.75">
      <c r="A149" s="127"/>
      <c r="B149" s="128"/>
      <c r="C149" s="128" t="s">
        <v>48</v>
      </c>
      <c r="D149" s="128" t="s">
        <v>49</v>
      </c>
      <c r="E149" s="128"/>
      <c r="F149" s="126"/>
      <c r="G149" s="117">
        <f>SUM(G150:G150)</f>
        <v>800000</v>
      </c>
      <c r="H149" s="271">
        <v>800000</v>
      </c>
      <c r="J149" s="28"/>
    </row>
    <row r="150" spans="1:11" s="2" customFormat="1" ht="15.75">
      <c r="A150" s="127"/>
      <c r="B150" s="128"/>
      <c r="C150" s="128"/>
      <c r="D150" s="128"/>
      <c r="E150" s="128" t="s">
        <v>50</v>
      </c>
      <c r="F150" s="126"/>
      <c r="G150" s="117">
        <v>800000</v>
      </c>
      <c r="H150" s="271">
        <v>800000</v>
      </c>
      <c r="I150" s="28"/>
      <c r="J150" s="28"/>
      <c r="K150" s="28"/>
    </row>
    <row r="151" spans="1:11" s="2" customFormat="1" ht="15.75">
      <c r="A151" s="127"/>
      <c r="B151" s="128"/>
      <c r="C151" s="128" t="s">
        <v>53</v>
      </c>
      <c r="D151" s="128" t="s">
        <v>54</v>
      </c>
      <c r="E151" s="128"/>
      <c r="F151" s="126"/>
      <c r="G151" s="117">
        <v>570000</v>
      </c>
      <c r="H151" s="271">
        <v>570000</v>
      </c>
      <c r="I151" s="28"/>
      <c r="K151" s="28"/>
    </row>
    <row r="152" spans="1:11" s="2" customFormat="1" ht="15.75">
      <c r="A152" s="123" t="s">
        <v>71</v>
      </c>
      <c r="B152" s="128"/>
      <c r="C152" s="124" t="s">
        <v>72</v>
      </c>
      <c r="D152" s="128"/>
      <c r="E152" s="128"/>
      <c r="F152" s="126"/>
      <c r="G152" s="141">
        <f>SUM(G153+G155)</f>
        <v>0</v>
      </c>
      <c r="H152" s="141">
        <f>SUM(H153+H155)</f>
        <v>9932616</v>
      </c>
      <c r="I152" s="28"/>
      <c r="K152" s="28"/>
    </row>
    <row r="153" spans="1:11" s="2" customFormat="1" ht="15.75">
      <c r="A153" s="127"/>
      <c r="B153" s="128" t="s">
        <v>203</v>
      </c>
      <c r="C153" s="128"/>
      <c r="D153" s="128" t="s">
        <v>204</v>
      </c>
      <c r="E153" s="128"/>
      <c r="F153" s="126"/>
      <c r="G153" s="117">
        <f>SUM(G154)</f>
        <v>0</v>
      </c>
      <c r="H153" s="117">
        <f>SUM(H154)</f>
        <v>7820957</v>
      </c>
      <c r="I153" s="28"/>
      <c r="K153" s="28"/>
    </row>
    <row r="154" spans="1:11" s="2" customFormat="1" ht="15.75">
      <c r="A154" s="127"/>
      <c r="B154" s="128"/>
      <c r="C154" s="128"/>
      <c r="D154" s="128"/>
      <c r="E154" s="128" t="s">
        <v>303</v>
      </c>
      <c r="F154" s="126"/>
      <c r="G154" s="117">
        <v>0</v>
      </c>
      <c r="H154" s="117">
        <v>7820957</v>
      </c>
      <c r="I154" s="28"/>
      <c r="K154" s="28"/>
    </row>
    <row r="155" spans="1:11" s="2" customFormat="1" ht="15.75">
      <c r="A155" s="127"/>
      <c r="B155" s="128" t="s">
        <v>205</v>
      </c>
      <c r="C155" s="128"/>
      <c r="D155" s="128" t="s">
        <v>304</v>
      </c>
      <c r="E155" s="128"/>
      <c r="F155" s="126"/>
      <c r="G155" s="133">
        <v>0</v>
      </c>
      <c r="H155" s="133">
        <v>2111659</v>
      </c>
      <c r="I155" s="28"/>
      <c r="K155" s="28"/>
    </row>
    <row r="156" spans="1:11" s="2" customFormat="1" ht="15.75">
      <c r="A156" s="127"/>
      <c r="B156" s="128"/>
      <c r="C156" s="128"/>
      <c r="D156" s="128"/>
      <c r="E156" s="128"/>
      <c r="F156" s="126"/>
      <c r="G156" s="117"/>
      <c r="H156" s="271"/>
      <c r="I156" s="28"/>
      <c r="K156" s="28"/>
    </row>
    <row r="157" spans="1:8" s="2" customFormat="1" ht="15.75">
      <c r="A157" s="122"/>
      <c r="B157" s="119"/>
      <c r="C157" s="119"/>
      <c r="D157" s="119"/>
      <c r="E157" s="119"/>
      <c r="F157" s="120"/>
      <c r="G157" s="117"/>
      <c r="H157" s="273"/>
    </row>
    <row r="158" spans="1:8" s="2" customFormat="1" ht="15.75">
      <c r="A158" s="150" t="s">
        <v>131</v>
      </c>
      <c r="B158" s="151"/>
      <c r="C158" s="151"/>
      <c r="D158" s="151"/>
      <c r="E158" s="151"/>
      <c r="F158" s="152"/>
      <c r="G158" s="179">
        <f>SUM(G159)</f>
        <v>295000</v>
      </c>
      <c r="H158" s="274">
        <f>SUM(H159)</f>
        <v>295000</v>
      </c>
    </row>
    <row r="159" spans="1:8" s="2" customFormat="1" ht="15.75">
      <c r="A159" s="123" t="s">
        <v>29</v>
      </c>
      <c r="B159" s="124"/>
      <c r="C159" s="124" t="s">
        <v>30</v>
      </c>
      <c r="D159" s="124"/>
      <c r="E159" s="124"/>
      <c r="F159" s="126"/>
      <c r="G159" s="141">
        <f>SUM(G160+G169+G164)</f>
        <v>295000</v>
      </c>
      <c r="H159" s="270">
        <f>SUM(H160+H169+H164)</f>
        <v>295000</v>
      </c>
    </row>
    <row r="160" spans="1:11" s="28" customFormat="1" ht="15.75">
      <c r="A160" s="127"/>
      <c r="B160" s="128" t="s">
        <v>31</v>
      </c>
      <c r="C160" s="128"/>
      <c r="D160" s="128" t="s">
        <v>3</v>
      </c>
      <c r="E160" s="19"/>
      <c r="F160" s="132"/>
      <c r="G160" s="133">
        <f>SUM(G161+G163)</f>
        <v>120000</v>
      </c>
      <c r="H160" s="272">
        <v>120000</v>
      </c>
      <c r="I160" s="2"/>
      <c r="J160" s="2"/>
      <c r="K160" s="2"/>
    </row>
    <row r="161" spans="1:11" s="28" customFormat="1" ht="15.75">
      <c r="A161" s="127"/>
      <c r="B161" s="128"/>
      <c r="C161" s="128" t="s">
        <v>32</v>
      </c>
      <c r="D161" s="128" t="s">
        <v>33</v>
      </c>
      <c r="E161" s="19"/>
      <c r="F161" s="132"/>
      <c r="G161" s="117">
        <f>SUM(G162:G162)</f>
        <v>20000</v>
      </c>
      <c r="H161" s="271">
        <v>20000</v>
      </c>
      <c r="I161" s="2"/>
      <c r="J161" s="2"/>
      <c r="K161" s="2"/>
    </row>
    <row r="162" spans="1:11" s="28" customFormat="1" ht="15.75">
      <c r="A162" s="127"/>
      <c r="B162" s="128"/>
      <c r="C162" s="128"/>
      <c r="D162" s="128"/>
      <c r="E162" s="19" t="s">
        <v>241</v>
      </c>
      <c r="F162" s="132"/>
      <c r="G162" s="117">
        <v>20000</v>
      </c>
      <c r="H162" s="271">
        <v>20000</v>
      </c>
      <c r="I162" s="2"/>
      <c r="K162" s="2"/>
    </row>
    <row r="163" spans="1:11" s="2" customFormat="1" ht="15.75">
      <c r="A163" s="127"/>
      <c r="B163" s="128"/>
      <c r="C163" s="128" t="s">
        <v>34</v>
      </c>
      <c r="D163" s="128" t="s">
        <v>35</v>
      </c>
      <c r="E163" s="128"/>
      <c r="F163" s="126"/>
      <c r="G163" s="133">
        <v>100000</v>
      </c>
      <c r="H163" s="272">
        <v>100000</v>
      </c>
      <c r="I163" s="28"/>
      <c r="J163" s="28"/>
      <c r="K163" s="28"/>
    </row>
    <row r="164" spans="1:11" s="28" customFormat="1" ht="15.75">
      <c r="A164" s="127"/>
      <c r="B164" s="128" t="s">
        <v>36</v>
      </c>
      <c r="C164" s="128"/>
      <c r="D164" s="128" t="s">
        <v>37</v>
      </c>
      <c r="E164" s="128"/>
      <c r="F164" s="126"/>
      <c r="G164" s="133">
        <f>SUM(G165+G167)</f>
        <v>110000</v>
      </c>
      <c r="H164" s="272">
        <f>SUM(H165+H167)</f>
        <v>110000</v>
      </c>
      <c r="I164" s="2"/>
      <c r="J164" s="2"/>
      <c r="K164" s="2"/>
    </row>
    <row r="165" spans="1:11" s="28" customFormat="1" ht="15.75">
      <c r="A165" s="127"/>
      <c r="B165" s="128"/>
      <c r="C165" s="128" t="s">
        <v>38</v>
      </c>
      <c r="D165" s="128" t="s">
        <v>177</v>
      </c>
      <c r="E165" s="128"/>
      <c r="F165" s="126"/>
      <c r="G165" s="117">
        <f>SUM(G166:G166)</f>
        <v>50000</v>
      </c>
      <c r="H165" s="271">
        <v>50000</v>
      </c>
      <c r="I165" s="2"/>
      <c r="J165" s="2"/>
      <c r="K165" s="2"/>
    </row>
    <row r="166" spans="1:11" s="28" customFormat="1" ht="15.75">
      <c r="A166" s="127"/>
      <c r="B166" s="128"/>
      <c r="C166" s="128"/>
      <c r="D166" s="128"/>
      <c r="E166" s="128" t="s">
        <v>178</v>
      </c>
      <c r="F166" s="126"/>
      <c r="G166" s="117">
        <v>50000</v>
      </c>
      <c r="H166" s="271">
        <v>50000</v>
      </c>
      <c r="I166" s="2"/>
      <c r="K166" s="2"/>
    </row>
    <row r="167" spans="1:11" s="2" customFormat="1" ht="15.75">
      <c r="A167" s="127"/>
      <c r="B167" s="128"/>
      <c r="C167" s="128" t="s">
        <v>40</v>
      </c>
      <c r="D167" s="128" t="s">
        <v>41</v>
      </c>
      <c r="E167" s="128"/>
      <c r="F167" s="126"/>
      <c r="G167" s="117">
        <f>SUM(G168)</f>
        <v>60000</v>
      </c>
      <c r="H167" s="271">
        <f>SUM(H168)</f>
        <v>60000</v>
      </c>
      <c r="I167" s="28"/>
      <c r="J167" s="28"/>
      <c r="K167" s="28"/>
    </row>
    <row r="168" spans="1:11" s="2" customFormat="1" ht="15.75">
      <c r="A168" s="127"/>
      <c r="B168" s="128"/>
      <c r="C168" s="128"/>
      <c r="D168" s="128"/>
      <c r="E168" s="128" t="s">
        <v>4</v>
      </c>
      <c r="F168" s="126"/>
      <c r="G168" s="117">
        <v>60000</v>
      </c>
      <c r="H168" s="271">
        <v>60000</v>
      </c>
      <c r="I168" s="28"/>
      <c r="J168" s="28"/>
      <c r="K168" s="28"/>
    </row>
    <row r="169" spans="1:11" s="28" customFormat="1" ht="15.75">
      <c r="A169" s="127"/>
      <c r="B169" s="128" t="s">
        <v>51</v>
      </c>
      <c r="C169" s="128"/>
      <c r="D169" s="128" t="s">
        <v>52</v>
      </c>
      <c r="E169" s="128"/>
      <c r="F169" s="126"/>
      <c r="G169" s="133">
        <f>SUM(G170)</f>
        <v>65000</v>
      </c>
      <c r="H169" s="272">
        <f>SUM(H170)</f>
        <v>65000</v>
      </c>
      <c r="I169" s="2"/>
      <c r="J169" s="2"/>
      <c r="K169" s="2"/>
    </row>
    <row r="170" spans="1:8" s="2" customFormat="1" ht="15.75">
      <c r="A170" s="127"/>
      <c r="B170" s="128"/>
      <c r="C170" s="128" t="s">
        <v>53</v>
      </c>
      <c r="D170" s="128" t="s">
        <v>54</v>
      </c>
      <c r="E170" s="128"/>
      <c r="F170" s="126"/>
      <c r="G170" s="117">
        <v>65000</v>
      </c>
      <c r="H170" s="271">
        <v>65000</v>
      </c>
    </row>
    <row r="171" spans="1:8" s="2" customFormat="1" ht="15.75">
      <c r="A171" s="123"/>
      <c r="B171" s="124"/>
      <c r="C171" s="128"/>
      <c r="D171" s="128"/>
      <c r="E171" s="128"/>
      <c r="F171" s="126"/>
      <c r="G171" s="117"/>
      <c r="H171" s="273"/>
    </row>
    <row r="172" spans="1:8" s="2" customFormat="1" ht="15.75">
      <c r="A172" s="150" t="s">
        <v>147</v>
      </c>
      <c r="B172" s="153"/>
      <c r="C172" s="151"/>
      <c r="D172" s="151"/>
      <c r="E172" s="151"/>
      <c r="F172" s="152"/>
      <c r="G172" s="179">
        <f>SUM(G173+G177)</f>
        <v>1076000</v>
      </c>
      <c r="H172" s="274">
        <f>SUM(H173+H177)</f>
        <v>1076000</v>
      </c>
    </row>
    <row r="173" spans="1:8" s="2" customFormat="1" ht="15.75">
      <c r="A173" s="123" t="s">
        <v>20</v>
      </c>
      <c r="B173" s="124"/>
      <c r="C173" s="124" t="s">
        <v>8</v>
      </c>
      <c r="D173" s="124"/>
      <c r="E173" s="124"/>
      <c r="F173" s="126">
        <v>1</v>
      </c>
      <c r="G173" s="141">
        <f>SUM(G174)</f>
        <v>980000</v>
      </c>
      <c r="H173" s="270">
        <v>980000</v>
      </c>
    </row>
    <row r="174" spans="1:8" s="2" customFormat="1" ht="15.75">
      <c r="A174" s="127"/>
      <c r="B174" s="128" t="s">
        <v>21</v>
      </c>
      <c r="C174" s="128"/>
      <c r="D174" s="128" t="s">
        <v>22</v>
      </c>
      <c r="E174" s="128"/>
      <c r="F174" s="126"/>
      <c r="G174" s="117">
        <f>SUM(G175)</f>
        <v>980000</v>
      </c>
      <c r="H174" s="271">
        <v>980000</v>
      </c>
    </row>
    <row r="175" spans="1:8" s="2" customFormat="1" ht="15.75">
      <c r="A175" s="127"/>
      <c r="B175" s="128"/>
      <c r="C175" s="128" t="s">
        <v>23</v>
      </c>
      <c r="D175" s="128" t="s">
        <v>24</v>
      </c>
      <c r="E175" s="128"/>
      <c r="F175" s="126"/>
      <c r="G175" s="117">
        <f>SUM(G176:G176)</f>
        <v>980000</v>
      </c>
      <c r="H175" s="271">
        <v>980000</v>
      </c>
    </row>
    <row r="176" spans="1:8" s="2" customFormat="1" ht="15.75">
      <c r="A176" s="127"/>
      <c r="B176" s="128"/>
      <c r="C176" s="128"/>
      <c r="D176" s="128" t="s">
        <v>122</v>
      </c>
      <c r="E176" s="128"/>
      <c r="F176" s="126"/>
      <c r="G176" s="117">
        <v>980000</v>
      </c>
      <c r="H176" s="271">
        <v>980000</v>
      </c>
    </row>
    <row r="177" spans="1:8" s="2" customFormat="1" ht="15.75" customHeight="1">
      <c r="A177" s="123" t="s">
        <v>27</v>
      </c>
      <c r="B177" s="124"/>
      <c r="C177" s="124" t="s">
        <v>28</v>
      </c>
      <c r="D177" s="40"/>
      <c r="E177" s="40"/>
      <c r="F177" s="136"/>
      <c r="G177" s="141">
        <f>SUM(G178:G178)</f>
        <v>96000</v>
      </c>
      <c r="H177" s="270">
        <v>96000</v>
      </c>
    </row>
    <row r="178" spans="1:8" s="2" customFormat="1" ht="15.75">
      <c r="A178" s="127"/>
      <c r="B178" s="128"/>
      <c r="C178" s="128" t="s">
        <v>221</v>
      </c>
      <c r="D178" s="128" t="s">
        <v>14</v>
      </c>
      <c r="E178" s="128"/>
      <c r="F178" s="126"/>
      <c r="G178" s="117">
        <v>96000</v>
      </c>
      <c r="H178" s="271">
        <v>96000</v>
      </c>
    </row>
    <row r="179" spans="1:11" s="2" customFormat="1" ht="15.75">
      <c r="A179" s="122"/>
      <c r="B179" s="119"/>
      <c r="C179" s="128"/>
      <c r="D179" s="128"/>
      <c r="E179" s="128"/>
      <c r="F179" s="120"/>
      <c r="G179" s="117"/>
      <c r="H179" s="273"/>
      <c r="K179" s="19"/>
    </row>
    <row r="180" spans="1:8" s="2" customFormat="1" ht="15.75">
      <c r="A180" s="150" t="s">
        <v>186</v>
      </c>
      <c r="B180" s="151"/>
      <c r="C180" s="151"/>
      <c r="D180" s="151"/>
      <c r="E180" s="151"/>
      <c r="F180" s="152"/>
      <c r="G180" s="179">
        <f>SUM(G181)</f>
        <v>50000</v>
      </c>
      <c r="H180" s="274">
        <f>SUM(H181)</f>
        <v>50000</v>
      </c>
    </row>
    <row r="181" spans="1:8" s="2" customFormat="1" ht="15.75">
      <c r="A181" s="123" t="s">
        <v>62</v>
      </c>
      <c r="B181" s="124"/>
      <c r="C181" s="124" t="s">
        <v>63</v>
      </c>
      <c r="D181" s="124"/>
      <c r="E181" s="124"/>
      <c r="F181" s="126"/>
      <c r="G181" s="141">
        <f>SUM(G182)</f>
        <v>50000</v>
      </c>
      <c r="H181" s="270">
        <v>50000</v>
      </c>
    </row>
    <row r="182" spans="1:8" s="2" customFormat="1" ht="15.75">
      <c r="A182" s="127"/>
      <c r="B182" s="128"/>
      <c r="C182" s="128" t="s">
        <v>67</v>
      </c>
      <c r="D182" s="128" t="s">
        <v>66</v>
      </c>
      <c r="E182" s="128"/>
      <c r="F182" s="126"/>
      <c r="G182" s="133">
        <f>SUM(G183)</f>
        <v>50000</v>
      </c>
      <c r="H182" s="272">
        <v>50000</v>
      </c>
    </row>
    <row r="183" spans="1:8" s="2" customFormat="1" ht="15.75">
      <c r="A183" s="127"/>
      <c r="B183" s="128"/>
      <c r="C183" s="128"/>
      <c r="D183" s="128"/>
      <c r="E183" s="128" t="s">
        <v>16</v>
      </c>
      <c r="F183" s="126"/>
      <c r="G183" s="117">
        <v>50000</v>
      </c>
      <c r="H183" s="271">
        <v>50000</v>
      </c>
    </row>
    <row r="184" spans="1:11" s="2" customFormat="1" ht="15.75">
      <c r="A184" s="127"/>
      <c r="B184" s="128"/>
      <c r="C184" s="128"/>
      <c r="D184" s="128"/>
      <c r="E184" s="128"/>
      <c r="F184" s="126"/>
      <c r="G184" s="117"/>
      <c r="H184" s="273"/>
      <c r="K184" s="19"/>
    </row>
    <row r="185" spans="1:8" s="2" customFormat="1" ht="15.75">
      <c r="A185" s="150" t="s">
        <v>192</v>
      </c>
      <c r="B185" s="151"/>
      <c r="C185" s="151"/>
      <c r="D185" s="151"/>
      <c r="E185" s="151"/>
      <c r="F185" s="152"/>
      <c r="G185" s="179">
        <f>SUM(G186)</f>
        <v>50000</v>
      </c>
      <c r="H185" s="274">
        <f>SUM(H186)</f>
        <v>50000</v>
      </c>
    </row>
    <row r="186" spans="1:8" s="2" customFormat="1" ht="15.75">
      <c r="A186" s="123" t="s">
        <v>62</v>
      </c>
      <c r="B186" s="124"/>
      <c r="C186" s="124" t="s">
        <v>63</v>
      </c>
      <c r="D186" s="124"/>
      <c r="E186" s="124"/>
      <c r="F186" s="126"/>
      <c r="G186" s="141">
        <f>SUM(G187)</f>
        <v>50000</v>
      </c>
      <c r="H186" s="270">
        <v>50000</v>
      </c>
    </row>
    <row r="187" spans="1:8" s="2" customFormat="1" ht="15.75">
      <c r="A187" s="127"/>
      <c r="B187" s="128"/>
      <c r="C187" s="128" t="s">
        <v>67</v>
      </c>
      <c r="D187" s="128" t="s">
        <v>66</v>
      </c>
      <c r="E187" s="128"/>
      <c r="F187" s="126"/>
      <c r="G187" s="117">
        <f>SUM(G188)</f>
        <v>50000</v>
      </c>
      <c r="H187" s="271">
        <v>50000</v>
      </c>
    </row>
    <row r="188" spans="1:8" s="2" customFormat="1" ht="15.75">
      <c r="A188" s="127"/>
      <c r="B188" s="128"/>
      <c r="C188" s="128"/>
      <c r="D188" s="128"/>
      <c r="E188" s="128" t="s">
        <v>16</v>
      </c>
      <c r="F188" s="120"/>
      <c r="G188" s="117">
        <v>50000</v>
      </c>
      <c r="H188" s="271">
        <v>50000</v>
      </c>
    </row>
    <row r="189" spans="1:8" s="2" customFormat="1" ht="15.75">
      <c r="A189" s="127"/>
      <c r="B189" s="128"/>
      <c r="C189" s="128"/>
      <c r="D189" s="128"/>
      <c r="E189" s="128"/>
      <c r="F189" s="120"/>
      <c r="G189" s="117"/>
      <c r="H189" s="271"/>
    </row>
    <row r="190" spans="1:8" s="2" customFormat="1" ht="15.75">
      <c r="A190" s="150" t="s">
        <v>124</v>
      </c>
      <c r="B190" s="151"/>
      <c r="C190" s="151"/>
      <c r="D190" s="151"/>
      <c r="E190" s="151"/>
      <c r="F190" s="236"/>
      <c r="G190" s="179">
        <f>SUM(G191)</f>
        <v>0</v>
      </c>
      <c r="H190" s="274">
        <f>SUM(H191)</f>
        <v>406000</v>
      </c>
    </row>
    <row r="191" spans="1:8" s="2" customFormat="1" ht="15.75">
      <c r="A191" s="123" t="s">
        <v>29</v>
      </c>
      <c r="B191" s="128"/>
      <c r="C191" s="124" t="s">
        <v>298</v>
      </c>
      <c r="D191" s="124"/>
      <c r="E191" s="124"/>
      <c r="F191" s="120"/>
      <c r="G191" s="141">
        <f>SUM(G192+G195)</f>
        <v>0</v>
      </c>
      <c r="H191" s="141">
        <f>SUM(H192+H195)</f>
        <v>406000</v>
      </c>
    </row>
    <row r="192" spans="1:8" s="2" customFormat="1" ht="15.75">
      <c r="A192" s="123"/>
      <c r="B192" s="128" t="s">
        <v>42</v>
      </c>
      <c r="C192" s="128"/>
      <c r="D192" s="128" t="s">
        <v>43</v>
      </c>
      <c r="E192" s="128"/>
      <c r="F192" s="120"/>
      <c r="G192" s="133">
        <f>SUM(G193:G194)</f>
        <v>0</v>
      </c>
      <c r="H192" s="133">
        <f>SUM(H193:H194)</f>
        <v>325000</v>
      </c>
    </row>
    <row r="193" spans="1:8" s="2" customFormat="1" ht="15.75">
      <c r="A193" s="127"/>
      <c r="B193" s="128"/>
      <c r="C193" s="128" t="s">
        <v>47</v>
      </c>
      <c r="D193" s="128" t="s">
        <v>6</v>
      </c>
      <c r="E193" s="128"/>
      <c r="F193" s="120"/>
      <c r="G193" s="117">
        <v>0</v>
      </c>
      <c r="H193" s="271">
        <v>300000</v>
      </c>
    </row>
    <row r="194" spans="1:8" s="2" customFormat="1" ht="15.75">
      <c r="A194" s="19"/>
      <c r="B194" s="128"/>
      <c r="C194" s="128" t="s">
        <v>48</v>
      </c>
      <c r="D194" s="128" t="s">
        <v>49</v>
      </c>
      <c r="E194" s="128"/>
      <c r="F194" s="120"/>
      <c r="G194" s="117">
        <v>0</v>
      </c>
      <c r="H194" s="271">
        <v>25000</v>
      </c>
    </row>
    <row r="195" spans="1:8" s="2" customFormat="1" ht="15.75">
      <c r="A195" s="19"/>
      <c r="B195" s="128" t="s">
        <v>51</v>
      </c>
      <c r="C195" s="128"/>
      <c r="D195" s="128" t="s">
        <v>52</v>
      </c>
      <c r="E195" s="128"/>
      <c r="F195" s="120"/>
      <c r="G195" s="117">
        <f>SUM(G196)</f>
        <v>0</v>
      </c>
      <c r="H195" s="117">
        <f>SUM(H196)</f>
        <v>81000</v>
      </c>
    </row>
    <row r="196" spans="1:8" s="2" customFormat="1" ht="15.75">
      <c r="A196" s="19"/>
      <c r="B196" s="128"/>
      <c r="C196" s="128" t="s">
        <v>53</v>
      </c>
      <c r="D196" s="128" t="s">
        <v>54</v>
      </c>
      <c r="E196" s="128"/>
      <c r="F196" s="120"/>
      <c r="G196" s="117">
        <v>0</v>
      </c>
      <c r="H196" s="271">
        <v>81000</v>
      </c>
    </row>
    <row r="197" spans="1:8" s="2" customFormat="1" ht="15.75">
      <c r="A197" s="19"/>
      <c r="B197" s="128"/>
      <c r="C197" s="128"/>
      <c r="D197" s="128"/>
      <c r="E197" s="128"/>
      <c r="F197" s="120"/>
      <c r="G197" s="117"/>
      <c r="H197" s="271"/>
    </row>
    <row r="198" spans="1:8" s="2" customFormat="1" ht="15.75">
      <c r="A198" s="128"/>
      <c r="B198" s="128"/>
      <c r="C198" s="128"/>
      <c r="D198" s="128"/>
      <c r="E198" s="128"/>
      <c r="F198" s="120"/>
      <c r="G198" s="117"/>
      <c r="H198" s="271"/>
    </row>
    <row r="199" spans="1:8" s="2" customFormat="1" ht="15.75">
      <c r="A199" s="150" t="s">
        <v>297</v>
      </c>
      <c r="B199" s="151"/>
      <c r="C199" s="151"/>
      <c r="D199" s="151"/>
      <c r="E199" s="151"/>
      <c r="F199" s="236"/>
      <c r="G199" s="179">
        <f aca="true" t="shared" si="0" ref="G199:H201">SUM(G200)</f>
        <v>0</v>
      </c>
      <c r="H199" s="274">
        <f t="shared" si="0"/>
        <v>35000</v>
      </c>
    </row>
    <row r="200" spans="1:8" s="2" customFormat="1" ht="15.75">
      <c r="A200" s="123" t="s">
        <v>29</v>
      </c>
      <c r="B200" s="128"/>
      <c r="C200" s="124" t="s">
        <v>298</v>
      </c>
      <c r="D200" s="124"/>
      <c r="E200" s="124"/>
      <c r="F200" s="120"/>
      <c r="G200" s="141">
        <f t="shared" si="0"/>
        <v>0</v>
      </c>
      <c r="H200" s="141">
        <f t="shared" si="0"/>
        <v>35000</v>
      </c>
    </row>
    <row r="201" spans="1:8" s="2" customFormat="1" ht="15.75">
      <c r="A201" s="123"/>
      <c r="B201" s="128" t="s">
        <v>51</v>
      </c>
      <c r="C201" s="128"/>
      <c r="D201" s="128" t="s">
        <v>52</v>
      </c>
      <c r="E201" s="128"/>
      <c r="F201" s="120"/>
      <c r="G201" s="133">
        <f t="shared" si="0"/>
        <v>0</v>
      </c>
      <c r="H201" s="133">
        <f t="shared" si="0"/>
        <v>35000</v>
      </c>
    </row>
    <row r="202" spans="1:8" s="2" customFormat="1" ht="15.75">
      <c r="A202" s="123"/>
      <c r="B202" s="128"/>
      <c r="C202" s="7" t="s">
        <v>238</v>
      </c>
      <c r="D202" s="7" t="s">
        <v>298</v>
      </c>
      <c r="E202" s="7"/>
      <c r="F202" s="120"/>
      <c r="G202" s="133">
        <v>0</v>
      </c>
      <c r="H202" s="133">
        <v>35000</v>
      </c>
    </row>
    <row r="203" spans="1:8" s="2" customFormat="1" ht="15.75">
      <c r="A203" s="123"/>
      <c r="B203" s="128"/>
      <c r="C203" s="128"/>
      <c r="D203" s="128"/>
      <c r="E203" s="128"/>
      <c r="F203" s="120"/>
      <c r="G203" s="141"/>
      <c r="H203" s="141"/>
    </row>
    <row r="204" spans="1:8" s="2" customFormat="1" ht="15.75">
      <c r="A204" s="150" t="s">
        <v>302</v>
      </c>
      <c r="B204" s="151"/>
      <c r="C204" s="153"/>
      <c r="D204" s="153"/>
      <c r="E204" s="153"/>
      <c r="F204" s="236"/>
      <c r="G204" s="179">
        <f>SUM(G205+G210)</f>
        <v>0</v>
      </c>
      <c r="H204" s="179">
        <f>SUM(H205+H210)</f>
        <v>1164050</v>
      </c>
    </row>
    <row r="205" spans="1:8" s="2" customFormat="1" ht="15.75">
      <c r="A205" s="123" t="s">
        <v>29</v>
      </c>
      <c r="B205" s="128"/>
      <c r="C205" s="124" t="s">
        <v>298</v>
      </c>
      <c r="D205" s="124"/>
      <c r="E205" s="124"/>
      <c r="F205" s="120"/>
      <c r="G205" s="141">
        <f>SUM(G206+G208)</f>
        <v>0</v>
      </c>
      <c r="H205" s="141">
        <f>SUM(H206+H208)</f>
        <v>64000</v>
      </c>
    </row>
    <row r="206" spans="1:8" s="2" customFormat="1" ht="15.75">
      <c r="A206" s="123"/>
      <c r="B206" s="128" t="s">
        <v>31</v>
      </c>
      <c r="C206" s="128"/>
      <c r="D206" s="128" t="s">
        <v>3</v>
      </c>
      <c r="E206" s="19"/>
      <c r="F206" s="120"/>
      <c r="G206" s="133">
        <f>SUM(G207)</f>
        <v>0</v>
      </c>
      <c r="H206" s="133">
        <f>SUM(H207)</f>
        <v>50000</v>
      </c>
    </row>
    <row r="207" spans="1:8" s="2" customFormat="1" ht="15.75">
      <c r="A207" s="123"/>
      <c r="B207" s="128"/>
      <c r="C207" s="128" t="s">
        <v>34</v>
      </c>
      <c r="D207" s="128" t="s">
        <v>35</v>
      </c>
      <c r="E207" s="128"/>
      <c r="F207" s="120"/>
      <c r="G207" s="133">
        <v>0</v>
      </c>
      <c r="H207" s="272">
        <v>50000</v>
      </c>
    </row>
    <row r="208" spans="1:8" s="2" customFormat="1" ht="15.75">
      <c r="A208" s="123"/>
      <c r="B208" s="128" t="s">
        <v>51</v>
      </c>
      <c r="C208" s="128"/>
      <c r="D208" s="128" t="s">
        <v>52</v>
      </c>
      <c r="E208" s="128"/>
      <c r="F208" s="120"/>
      <c r="G208" s="133">
        <f>SUM(G209)</f>
        <v>0</v>
      </c>
      <c r="H208" s="133">
        <f>SUM(H209)</f>
        <v>14000</v>
      </c>
    </row>
    <row r="209" spans="1:8" s="2" customFormat="1" ht="15.75">
      <c r="A209" s="123"/>
      <c r="B209" s="128"/>
      <c r="C209" s="128" t="s">
        <v>53</v>
      </c>
      <c r="D209" s="128" t="s">
        <v>54</v>
      </c>
      <c r="E209" s="128"/>
      <c r="F209" s="120"/>
      <c r="G209" s="133">
        <v>0</v>
      </c>
      <c r="H209" s="272">
        <v>14000</v>
      </c>
    </row>
    <row r="210" spans="1:8" s="2" customFormat="1" ht="15.75">
      <c r="A210" s="123" t="s">
        <v>71</v>
      </c>
      <c r="B210" s="128"/>
      <c r="C210" s="124" t="s">
        <v>72</v>
      </c>
      <c r="D210" s="128"/>
      <c r="E210" s="128"/>
      <c r="F210" s="120"/>
      <c r="G210" s="141">
        <f>SUM(G211+G213)</f>
        <v>0</v>
      </c>
      <c r="H210" s="141">
        <f>SUM(H211+H213)</f>
        <v>1100050</v>
      </c>
    </row>
    <row r="211" spans="1:8" s="2" customFormat="1" ht="15.75">
      <c r="A211" s="127"/>
      <c r="B211" s="128" t="s">
        <v>203</v>
      </c>
      <c r="C211" s="128"/>
      <c r="D211" s="128" t="s">
        <v>204</v>
      </c>
      <c r="E211" s="128"/>
      <c r="F211" s="120"/>
      <c r="G211" s="133">
        <f>SUM(G212)</f>
        <v>0</v>
      </c>
      <c r="H211" s="133">
        <f>SUM(H212)</f>
        <v>866180</v>
      </c>
    </row>
    <row r="212" spans="1:8" s="2" customFormat="1" ht="15.75">
      <c r="A212" s="127"/>
      <c r="B212" s="128"/>
      <c r="C212" s="128"/>
      <c r="D212" s="128"/>
      <c r="E212" s="128" t="s">
        <v>305</v>
      </c>
      <c r="F212" s="120"/>
      <c r="G212" s="133">
        <v>0</v>
      </c>
      <c r="H212" s="133">
        <v>866180</v>
      </c>
    </row>
    <row r="213" spans="1:8" s="2" customFormat="1" ht="15.75">
      <c r="A213" s="127"/>
      <c r="B213" s="128" t="s">
        <v>205</v>
      </c>
      <c r="C213" s="128"/>
      <c r="D213" s="128" t="s">
        <v>304</v>
      </c>
      <c r="E213" s="128"/>
      <c r="F213" s="120"/>
      <c r="G213" s="133">
        <v>0</v>
      </c>
      <c r="H213" s="133">
        <v>233870</v>
      </c>
    </row>
    <row r="214" spans="1:8" s="2" customFormat="1" ht="15.75">
      <c r="A214" s="127"/>
      <c r="B214" s="128"/>
      <c r="C214" s="128"/>
      <c r="D214" s="128"/>
      <c r="E214" s="128"/>
      <c r="F214" s="120"/>
      <c r="G214" s="117"/>
      <c r="H214" s="273"/>
    </row>
    <row r="215" spans="1:8" s="2" customFormat="1" ht="16.5" thickBot="1">
      <c r="A215" s="138" t="s">
        <v>179</v>
      </c>
      <c r="B215" s="139"/>
      <c r="C215" s="139"/>
      <c r="D215" s="139"/>
      <c r="E215" s="139"/>
      <c r="F215" s="140">
        <v>4</v>
      </c>
      <c r="G215" s="242">
        <f>SUM(G158+G139+G125+G109+G96+G88+G56+G9+G172+G180+G50+G43+G134+G117+G185+G190+G199+G204)</f>
        <v>33763420</v>
      </c>
      <c r="H215" s="276">
        <f>SUM(H158+H139+H125+H109+H96+H88+H56+H9+H172+H180+H50+H43+H134+H117+H185+H190+H199+H204)</f>
        <v>67070580</v>
      </c>
    </row>
    <row r="216" spans="2:6" s="2" customFormat="1" ht="15.75">
      <c r="B216" s="6"/>
      <c r="C216" s="6"/>
      <c r="D216" s="6"/>
      <c r="E216" s="6"/>
      <c r="F216" s="6"/>
    </row>
    <row r="217" spans="1:6" s="2" customFormat="1" ht="15.75">
      <c r="A217" s="49"/>
      <c r="B217" s="7"/>
      <c r="C217" s="7"/>
      <c r="D217" s="7"/>
      <c r="E217" s="7"/>
      <c r="F217" s="7"/>
    </row>
    <row r="218" spans="1:6" s="2" customFormat="1" ht="15.75">
      <c r="A218" s="49"/>
      <c r="B218" s="7"/>
      <c r="C218" s="7"/>
      <c r="D218" s="7"/>
      <c r="E218" s="7"/>
      <c r="F218" s="7"/>
    </row>
    <row r="219" spans="1:6" s="2" customFormat="1" ht="15.75">
      <c r="A219" s="49"/>
      <c r="B219" s="7"/>
      <c r="C219" s="7"/>
      <c r="D219" s="7"/>
      <c r="E219" s="7"/>
      <c r="F219" s="7"/>
    </row>
    <row r="220" spans="1:6" s="2" customFormat="1" ht="15.75">
      <c r="A220" s="49"/>
      <c r="B220" s="7"/>
      <c r="C220" s="7"/>
      <c r="D220" s="7"/>
      <c r="E220" s="7"/>
      <c r="F220" s="7"/>
    </row>
    <row r="221" spans="1:6" s="2" customFormat="1" ht="15.75">
      <c r="A221" s="49"/>
      <c r="B221" s="7"/>
      <c r="C221" s="7"/>
      <c r="D221" s="7"/>
      <c r="E221" s="7"/>
      <c r="F221" s="7"/>
    </row>
    <row r="222" spans="1:6" s="2" customFormat="1" ht="15.75">
      <c r="A222" s="49"/>
      <c r="B222" s="7"/>
      <c r="C222" s="7"/>
      <c r="D222" s="7"/>
      <c r="E222" s="7"/>
      <c r="F222" s="7"/>
    </row>
    <row r="223" spans="1:6" s="2" customFormat="1" ht="15.75">
      <c r="A223" s="49"/>
      <c r="B223" s="7"/>
      <c r="C223" s="7"/>
      <c r="D223" s="7"/>
      <c r="E223" s="7"/>
      <c r="F223" s="7"/>
    </row>
    <row r="224" spans="1:6" s="2" customFormat="1" ht="15.75">
      <c r="A224" s="49"/>
      <c r="B224" s="7"/>
      <c r="C224" s="7"/>
      <c r="D224" s="7"/>
      <c r="E224" s="7"/>
      <c r="F224" s="7"/>
    </row>
    <row r="225" spans="1:6" s="2" customFormat="1" ht="15.75">
      <c r="A225" s="49"/>
      <c r="B225" s="7"/>
      <c r="C225" s="7"/>
      <c r="D225" s="7"/>
      <c r="E225" s="7"/>
      <c r="F225" s="7"/>
    </row>
    <row r="226" spans="1:6" s="2" customFormat="1" ht="15.75">
      <c r="A226" s="49"/>
      <c r="B226" s="7"/>
      <c r="C226" s="7"/>
      <c r="D226" s="7"/>
      <c r="E226" s="7"/>
      <c r="F226" s="7"/>
    </row>
    <row r="227" spans="1:6" s="2" customFormat="1" ht="15.75">
      <c r="A227" s="49"/>
      <c r="B227" s="7"/>
      <c r="C227" s="7"/>
      <c r="D227" s="7"/>
      <c r="E227" s="7"/>
      <c r="F227" s="7"/>
    </row>
    <row r="228" spans="1:6" s="2" customFormat="1" ht="15.75">
      <c r="A228" s="49"/>
      <c r="B228" s="7"/>
      <c r="C228" s="7"/>
      <c r="D228" s="7"/>
      <c r="E228" s="7"/>
      <c r="F228" s="7"/>
    </row>
    <row r="229" spans="1:6" s="2" customFormat="1" ht="15.75">
      <c r="A229" s="49"/>
      <c r="B229" s="7"/>
      <c r="C229" s="7"/>
      <c r="D229" s="7"/>
      <c r="E229" s="7"/>
      <c r="F229" s="7"/>
    </row>
    <row r="230" spans="1:6" s="2" customFormat="1" ht="15.75">
      <c r="A230" s="49"/>
      <c r="B230" s="7"/>
      <c r="C230" s="7"/>
      <c r="D230" s="7"/>
      <c r="E230" s="7"/>
      <c r="F230" s="7"/>
    </row>
    <row r="231" spans="1:6" s="2" customFormat="1" ht="15.75">
      <c r="A231" s="49"/>
      <c r="B231" s="7"/>
      <c r="C231" s="7"/>
      <c r="D231" s="7"/>
      <c r="E231" s="7"/>
      <c r="F231" s="7"/>
    </row>
    <row r="232" spans="1:6" s="2" customFormat="1" ht="15.75">
      <c r="A232" s="49"/>
      <c r="B232" s="7"/>
      <c r="C232" s="7"/>
      <c r="D232" s="7"/>
      <c r="E232" s="7"/>
      <c r="F232" s="7"/>
    </row>
    <row r="233" spans="1:6" s="2" customFormat="1" ht="15.75">
      <c r="A233" s="49"/>
      <c r="B233" s="7"/>
      <c r="C233" s="7"/>
      <c r="D233" s="7"/>
      <c r="E233" s="7"/>
      <c r="F233" s="7"/>
    </row>
    <row r="234" spans="1:6" s="2" customFormat="1" ht="15.75">
      <c r="A234" s="49"/>
      <c r="B234" s="7"/>
      <c r="C234" s="7"/>
      <c r="D234" s="7"/>
      <c r="E234" s="7"/>
      <c r="F234" s="7"/>
    </row>
    <row r="235" spans="1:6" s="2" customFormat="1" ht="15.75">
      <c r="A235" s="49"/>
      <c r="B235" s="7"/>
      <c r="C235" s="7"/>
      <c r="D235" s="7"/>
      <c r="E235" s="7"/>
      <c r="F235" s="7"/>
    </row>
    <row r="236" spans="1:6" s="2" customFormat="1" ht="15.75">
      <c r="A236" s="49"/>
      <c r="B236" s="7"/>
      <c r="C236" s="7"/>
      <c r="D236" s="7"/>
      <c r="E236" s="7"/>
      <c r="F236" s="7"/>
    </row>
    <row r="237" spans="1:6" s="2" customFormat="1" ht="15.75">
      <c r="A237" s="49"/>
      <c r="B237" s="7"/>
      <c r="C237" s="7"/>
      <c r="D237" s="7"/>
      <c r="E237" s="7"/>
      <c r="F237" s="7"/>
    </row>
    <row r="238" spans="1:6" s="2" customFormat="1" ht="15.75">
      <c r="A238" s="49"/>
      <c r="B238" s="7"/>
      <c r="C238" s="7"/>
      <c r="D238" s="7"/>
      <c r="E238" s="7"/>
      <c r="F238" s="7"/>
    </row>
    <row r="239" spans="1:6" s="2" customFormat="1" ht="15.75">
      <c r="A239" s="49"/>
      <c r="B239" s="7"/>
      <c r="C239" s="7"/>
      <c r="D239" s="7"/>
      <c r="E239" s="7"/>
      <c r="F239" s="7"/>
    </row>
    <row r="240" spans="1:11" s="9" customFormat="1" ht="15.75">
      <c r="A240" s="51"/>
      <c r="B240" s="31"/>
      <c r="C240" s="31"/>
      <c r="D240" s="31"/>
      <c r="E240" s="31"/>
      <c r="F240" s="31"/>
      <c r="I240" s="2"/>
      <c r="J240" s="2"/>
      <c r="K240" s="2"/>
    </row>
    <row r="241" spans="1:6" s="2" customFormat="1" ht="15.75">
      <c r="A241" s="49"/>
      <c r="B241" s="7"/>
      <c r="C241" s="7"/>
      <c r="D241" s="7"/>
      <c r="E241" s="7"/>
      <c r="F241" s="7"/>
    </row>
    <row r="242" spans="1:10" s="2" customFormat="1" ht="15.75">
      <c r="A242" s="49"/>
      <c r="B242" s="7"/>
      <c r="C242" s="7"/>
      <c r="D242" s="7"/>
      <c r="E242" s="7"/>
      <c r="F242" s="7"/>
      <c r="J242" s="9"/>
    </row>
    <row r="243" spans="1:11" s="2" customFormat="1" ht="15.75">
      <c r="A243" s="49"/>
      <c r="B243" s="7"/>
      <c r="C243" s="7"/>
      <c r="D243" s="7"/>
      <c r="E243" s="7"/>
      <c r="F243" s="7"/>
      <c r="I243" s="9"/>
      <c r="K243" s="9"/>
    </row>
    <row r="244" spans="1:6" s="2" customFormat="1" ht="15.75">
      <c r="A244" s="49"/>
      <c r="B244" s="7"/>
      <c r="C244" s="7"/>
      <c r="D244" s="7"/>
      <c r="E244" s="7"/>
      <c r="F244" s="7"/>
    </row>
    <row r="245" spans="1:6" s="2" customFormat="1" ht="15.75">
      <c r="A245" s="49"/>
      <c r="B245" s="7"/>
      <c r="C245" s="7"/>
      <c r="D245" s="7"/>
      <c r="E245" s="7"/>
      <c r="F245" s="7"/>
    </row>
    <row r="246" spans="1:6" s="2" customFormat="1" ht="15.75">
      <c r="A246" s="49"/>
      <c r="B246" s="7"/>
      <c r="C246" s="7"/>
      <c r="D246" s="7"/>
      <c r="E246" s="7"/>
      <c r="F246" s="7"/>
    </row>
    <row r="247" spans="1:6" s="2" customFormat="1" ht="15.75">
      <c r="A247" s="49"/>
      <c r="B247" s="7"/>
      <c r="C247" s="7"/>
      <c r="D247" s="7"/>
      <c r="E247" s="7"/>
      <c r="F247" s="7"/>
    </row>
    <row r="248" spans="1:6" s="2" customFormat="1" ht="15.75">
      <c r="A248" s="49"/>
      <c r="B248" s="7"/>
      <c r="C248" s="7"/>
      <c r="D248" s="7"/>
      <c r="E248" s="7"/>
      <c r="F248" s="7"/>
    </row>
    <row r="249" spans="1:6" s="2" customFormat="1" ht="15.75">
      <c r="A249" s="49"/>
      <c r="B249" s="7"/>
      <c r="C249" s="7"/>
      <c r="D249" s="7"/>
      <c r="E249" s="7"/>
      <c r="F249" s="7"/>
    </row>
    <row r="250" spans="1:6" s="2" customFormat="1" ht="15.75">
      <c r="A250" s="49"/>
      <c r="B250" s="7"/>
      <c r="C250" s="7"/>
      <c r="D250" s="7"/>
      <c r="E250" s="7"/>
      <c r="F250" s="7"/>
    </row>
    <row r="251" spans="1:6" s="2" customFormat="1" ht="15.75">
      <c r="A251" s="49"/>
      <c r="B251" s="7"/>
      <c r="C251" s="7"/>
      <c r="D251" s="7"/>
      <c r="E251" s="7"/>
      <c r="F251" s="7"/>
    </row>
    <row r="252" spans="1:6" s="2" customFormat="1" ht="15.75">
      <c r="A252" s="49"/>
      <c r="B252" s="7"/>
      <c r="C252" s="7"/>
      <c r="D252" s="7"/>
      <c r="E252" s="7"/>
      <c r="F252" s="7"/>
    </row>
    <row r="253" spans="1:6" s="2" customFormat="1" ht="15.75">
      <c r="A253" s="49"/>
      <c r="B253" s="7"/>
      <c r="C253" s="7"/>
      <c r="D253" s="7"/>
      <c r="E253" s="7"/>
      <c r="F253" s="7"/>
    </row>
    <row r="254" spans="1:6" s="2" customFormat="1" ht="15.75">
      <c r="A254" s="49"/>
      <c r="B254" s="7"/>
      <c r="C254" s="7"/>
      <c r="D254" s="7"/>
      <c r="E254" s="7"/>
      <c r="F254" s="7"/>
    </row>
    <row r="255" spans="1:6" s="2" customFormat="1" ht="15.75">
      <c r="A255" s="49"/>
      <c r="B255" s="7"/>
      <c r="C255" s="7"/>
      <c r="D255" s="7"/>
      <c r="E255" s="7"/>
      <c r="F255" s="7"/>
    </row>
    <row r="256" spans="1:6" s="2" customFormat="1" ht="15.75">
      <c r="A256" s="49"/>
      <c r="B256" s="7"/>
      <c r="C256" s="7"/>
      <c r="D256" s="7"/>
      <c r="E256" s="7"/>
      <c r="F256" s="7"/>
    </row>
    <row r="257" spans="1:6" s="2" customFormat="1" ht="15.75">
      <c r="A257" s="49"/>
      <c r="B257" s="7"/>
      <c r="C257" s="7"/>
      <c r="D257" s="7"/>
      <c r="E257" s="7"/>
      <c r="F257" s="7"/>
    </row>
    <row r="258" spans="1:6" s="2" customFormat="1" ht="15.75">
      <c r="A258" s="49"/>
      <c r="B258" s="7"/>
      <c r="C258" s="7"/>
      <c r="D258" s="7"/>
      <c r="E258" s="7"/>
      <c r="F258" s="7"/>
    </row>
    <row r="259" spans="1:6" s="2" customFormat="1" ht="15.75">
      <c r="A259" s="49"/>
      <c r="B259" s="7"/>
      <c r="C259" s="7"/>
      <c r="D259" s="7"/>
      <c r="E259" s="7"/>
      <c r="F259" s="7"/>
    </row>
    <row r="260" spans="1:6" s="2" customFormat="1" ht="15.75">
      <c r="A260" s="49"/>
      <c r="B260" s="7"/>
      <c r="C260" s="7"/>
      <c r="D260" s="7"/>
      <c r="E260" s="7"/>
      <c r="F260" s="7"/>
    </row>
    <row r="261" spans="1:6" s="2" customFormat="1" ht="15.75">
      <c r="A261" s="49"/>
      <c r="B261" s="7"/>
      <c r="C261" s="7"/>
      <c r="D261" s="7"/>
      <c r="E261" s="7"/>
      <c r="F261" s="7"/>
    </row>
    <row r="262" spans="1:6" s="2" customFormat="1" ht="15.75">
      <c r="A262" s="49"/>
      <c r="B262" s="7"/>
      <c r="C262" s="7"/>
      <c r="D262" s="7"/>
      <c r="E262" s="10"/>
      <c r="F262" s="7"/>
    </row>
    <row r="263" spans="1:6" s="2" customFormat="1" ht="15.75">
      <c r="A263" s="49"/>
      <c r="B263" s="7"/>
      <c r="C263" s="7"/>
      <c r="D263" s="7"/>
      <c r="E263" s="10"/>
      <c r="F263" s="7"/>
    </row>
    <row r="264" spans="1:6" s="2" customFormat="1" ht="15.75">
      <c r="A264" s="49"/>
      <c r="B264" s="7"/>
      <c r="C264" s="7"/>
      <c r="D264" s="7"/>
      <c r="E264" s="7"/>
      <c r="F264" s="7"/>
    </row>
    <row r="265" spans="1:6" s="2" customFormat="1" ht="15.75">
      <c r="A265" s="49"/>
      <c r="B265" s="7"/>
      <c r="C265" s="7"/>
      <c r="D265" s="7"/>
      <c r="E265" s="10"/>
      <c r="F265" s="7"/>
    </row>
    <row r="266" spans="1:6" s="2" customFormat="1" ht="15.75">
      <c r="A266" s="49"/>
      <c r="B266" s="7"/>
      <c r="C266" s="7"/>
      <c r="D266" s="7"/>
      <c r="E266" s="10"/>
      <c r="F266" s="7"/>
    </row>
    <row r="267" spans="1:6" s="2" customFormat="1" ht="15.75">
      <c r="A267" s="49"/>
      <c r="B267" s="7"/>
      <c r="C267" s="7"/>
      <c r="D267" s="7"/>
      <c r="E267" s="7"/>
      <c r="F267" s="7"/>
    </row>
    <row r="268" spans="1:6" s="2" customFormat="1" ht="15.75">
      <c r="A268" s="49"/>
      <c r="B268" s="7"/>
      <c r="C268" s="7"/>
      <c r="D268" s="7"/>
      <c r="E268" s="7"/>
      <c r="F268" s="7"/>
    </row>
    <row r="269" spans="1:6" s="2" customFormat="1" ht="15.75">
      <c r="A269" s="49"/>
      <c r="B269" s="7"/>
      <c r="C269" s="7"/>
      <c r="D269" s="7"/>
      <c r="E269" s="7"/>
      <c r="F269" s="7"/>
    </row>
    <row r="270" spans="1:11" s="9" customFormat="1" ht="15.75">
      <c r="A270" s="51"/>
      <c r="B270" s="31"/>
      <c r="C270" s="31"/>
      <c r="D270" s="31"/>
      <c r="E270" s="31"/>
      <c r="F270" s="31"/>
      <c r="I270" s="2"/>
      <c r="J270" s="2"/>
      <c r="K270" s="2"/>
    </row>
    <row r="271" spans="1:6" s="2" customFormat="1" ht="15.75">
      <c r="A271" s="49"/>
      <c r="B271" s="7"/>
      <c r="C271" s="7"/>
      <c r="D271" s="7"/>
      <c r="E271" s="7"/>
      <c r="F271" s="7"/>
    </row>
    <row r="272" spans="1:10" s="2" customFormat="1" ht="15.75">
      <c r="A272" s="49"/>
      <c r="B272" s="7"/>
      <c r="C272" s="7"/>
      <c r="D272" s="7"/>
      <c r="E272" s="7"/>
      <c r="F272" s="7"/>
      <c r="J272" s="9"/>
    </row>
    <row r="273" spans="1:11" s="2" customFormat="1" ht="15.75">
      <c r="A273" s="49"/>
      <c r="B273" s="7"/>
      <c r="C273" s="7"/>
      <c r="D273" s="7"/>
      <c r="E273" s="7"/>
      <c r="F273" s="7"/>
      <c r="I273" s="9"/>
      <c r="K273" s="9"/>
    </row>
    <row r="274" spans="1:6" s="2" customFormat="1" ht="15.75">
      <c r="A274" s="49"/>
      <c r="B274" s="7"/>
      <c r="C274" s="7"/>
      <c r="D274" s="7"/>
      <c r="E274" s="29"/>
      <c r="F274" s="30"/>
    </row>
    <row r="275" spans="1:6" s="2" customFormat="1" ht="15.75">
      <c r="A275" s="49"/>
      <c r="B275" s="7"/>
      <c r="C275" s="7"/>
      <c r="D275" s="7"/>
      <c r="E275" s="30"/>
      <c r="F275" s="30"/>
    </row>
    <row r="276" spans="1:6" s="2" customFormat="1" ht="15.75">
      <c r="A276" s="49"/>
      <c r="B276" s="7"/>
      <c r="C276" s="7"/>
      <c r="D276" s="7"/>
      <c r="E276" s="7"/>
      <c r="F276" s="42"/>
    </row>
    <row r="277" spans="1:6" s="2" customFormat="1" ht="15.75">
      <c r="A277" s="49"/>
      <c r="B277" s="7"/>
      <c r="C277" s="7"/>
      <c r="D277" s="7"/>
      <c r="E277" s="7"/>
      <c r="F277" s="7"/>
    </row>
    <row r="278" spans="1:6" s="2" customFormat="1" ht="15.75">
      <c r="A278" s="49"/>
      <c r="B278" s="7"/>
      <c r="C278" s="7"/>
      <c r="D278" s="7"/>
      <c r="E278" s="7"/>
      <c r="F278" s="7"/>
    </row>
    <row r="279" spans="1:6" s="2" customFormat="1" ht="15.75">
      <c r="A279" s="49"/>
      <c r="B279" s="7"/>
      <c r="C279" s="7"/>
      <c r="D279" s="7"/>
      <c r="E279" s="30"/>
      <c r="F279" s="15"/>
    </row>
    <row r="280" spans="1:6" s="2" customFormat="1" ht="15.75">
      <c r="A280" s="49"/>
      <c r="B280" s="7"/>
      <c r="C280" s="7"/>
      <c r="D280" s="7"/>
      <c r="E280" s="14"/>
      <c r="F280" s="7"/>
    </row>
    <row r="281" spans="1:6" s="2" customFormat="1" ht="15.75">
      <c r="A281" s="49"/>
      <c r="B281" s="7"/>
      <c r="C281" s="7"/>
      <c r="D281" s="7"/>
      <c r="E281" s="7"/>
      <c r="F281" s="7"/>
    </row>
    <row r="282" spans="1:6" s="2" customFormat="1" ht="15.75">
      <c r="A282" s="49"/>
      <c r="B282" s="7"/>
      <c r="C282" s="7"/>
      <c r="D282" s="7"/>
      <c r="E282" s="7"/>
      <c r="F282" s="7"/>
    </row>
    <row r="283" spans="1:6" s="2" customFormat="1" ht="15.75">
      <c r="A283" s="49"/>
      <c r="B283" s="7"/>
      <c r="C283" s="7"/>
      <c r="D283" s="7"/>
      <c r="E283" s="7"/>
      <c r="F283" s="7"/>
    </row>
    <row r="284" spans="1:6" s="2" customFormat="1" ht="15.75">
      <c r="A284" s="49"/>
      <c r="B284" s="7"/>
      <c r="C284" s="7"/>
      <c r="D284" s="7"/>
      <c r="E284" s="7"/>
      <c r="F284" s="7"/>
    </row>
    <row r="285" spans="1:6" s="2" customFormat="1" ht="15.75">
      <c r="A285" s="49"/>
      <c r="B285" s="7"/>
      <c r="C285" s="7"/>
      <c r="D285" s="7"/>
      <c r="E285" s="7"/>
      <c r="F285" s="7"/>
    </row>
    <row r="286" spans="1:6" s="2" customFormat="1" ht="15.75">
      <c r="A286" s="49"/>
      <c r="B286" s="7"/>
      <c r="C286" s="7"/>
      <c r="D286" s="7"/>
      <c r="E286" s="7"/>
      <c r="F286" s="7"/>
    </row>
    <row r="287" spans="1:6" s="2" customFormat="1" ht="15.75">
      <c r="A287" s="49"/>
      <c r="B287" s="7"/>
      <c r="C287" s="7"/>
      <c r="D287" s="7"/>
      <c r="E287" s="7"/>
      <c r="F287" s="7"/>
    </row>
    <row r="288" spans="1:6" s="2" customFormat="1" ht="15.75">
      <c r="A288" s="51"/>
      <c r="B288" s="31"/>
      <c r="C288" s="31"/>
      <c r="D288" s="31"/>
      <c r="E288" s="31"/>
      <c r="F288" s="7"/>
    </row>
    <row r="289" spans="1:6" s="2" customFormat="1" ht="15.75">
      <c r="A289" s="49"/>
      <c r="B289" s="7"/>
      <c r="C289" s="7"/>
      <c r="D289" s="7"/>
      <c r="E289" s="7"/>
      <c r="F289" s="7"/>
    </row>
    <row r="290" spans="1:6" s="2" customFormat="1" ht="15.75">
      <c r="A290" s="49"/>
      <c r="B290" s="7"/>
      <c r="C290" s="7"/>
      <c r="D290" s="7"/>
      <c r="E290" s="7"/>
      <c r="F290" s="7"/>
    </row>
    <row r="291" spans="1:6" s="2" customFormat="1" ht="15.75">
      <c r="A291" s="49"/>
      <c r="B291" s="7"/>
      <c r="C291" s="7"/>
      <c r="D291" s="7"/>
      <c r="E291" s="7"/>
      <c r="F291" s="7"/>
    </row>
    <row r="292" spans="1:6" s="2" customFormat="1" ht="15.75">
      <c r="A292" s="49"/>
      <c r="B292" s="7"/>
      <c r="C292" s="7"/>
      <c r="D292" s="7"/>
      <c r="E292" s="7"/>
      <c r="F292" s="7"/>
    </row>
    <row r="293" spans="1:6" s="2" customFormat="1" ht="15.75">
      <c r="A293" s="49"/>
      <c r="B293" s="7"/>
      <c r="C293" s="7"/>
      <c r="D293" s="7"/>
      <c r="E293" s="7"/>
      <c r="F293" s="7"/>
    </row>
    <row r="294" spans="1:6" s="2" customFormat="1" ht="15.75">
      <c r="A294" s="49"/>
      <c r="B294" s="7"/>
      <c r="C294" s="7"/>
      <c r="D294" s="7"/>
      <c r="E294" s="7"/>
      <c r="F294" s="7"/>
    </row>
    <row r="295" spans="1:6" s="2" customFormat="1" ht="15.75">
      <c r="A295" s="51"/>
      <c r="B295" s="31"/>
      <c r="C295" s="31"/>
      <c r="D295" s="31"/>
      <c r="E295" s="31"/>
      <c r="F295" s="7"/>
    </row>
    <row r="296" spans="1:6" s="2" customFormat="1" ht="15.75">
      <c r="A296" s="49"/>
      <c r="B296" s="7"/>
      <c r="C296" s="7"/>
      <c r="D296" s="7"/>
      <c r="E296" s="7"/>
      <c r="F296" s="7"/>
    </row>
    <row r="297" spans="1:6" s="2" customFormat="1" ht="15.75">
      <c r="A297" s="49"/>
      <c r="B297" s="7"/>
      <c r="C297" s="7"/>
      <c r="D297" s="7"/>
      <c r="E297" s="7"/>
      <c r="F297" s="7"/>
    </row>
    <row r="298" spans="1:6" s="2" customFormat="1" ht="15.75">
      <c r="A298" s="49"/>
      <c r="B298" s="7"/>
      <c r="C298" s="7"/>
      <c r="D298" s="7"/>
      <c r="E298" s="7"/>
      <c r="F298" s="7"/>
    </row>
    <row r="299" spans="1:6" s="2" customFormat="1" ht="15.75">
      <c r="A299" s="49"/>
      <c r="B299" s="7"/>
      <c r="C299" s="7"/>
      <c r="D299" s="7"/>
      <c r="E299" s="7"/>
      <c r="F299" s="7"/>
    </row>
    <row r="300" spans="1:6" s="2" customFormat="1" ht="15.75">
      <c r="A300" s="49"/>
      <c r="B300" s="7"/>
      <c r="C300" s="7"/>
      <c r="D300" s="7"/>
      <c r="E300" s="7"/>
      <c r="F300" s="7"/>
    </row>
    <row r="301" spans="1:6" s="2" customFormat="1" ht="15.75">
      <c r="A301" s="49"/>
      <c r="B301" s="7"/>
      <c r="C301" s="7"/>
      <c r="D301" s="7"/>
      <c r="E301" s="7"/>
      <c r="F301" s="7"/>
    </row>
    <row r="302" spans="1:6" s="2" customFormat="1" ht="15.75">
      <c r="A302" s="51"/>
      <c r="B302" s="31"/>
      <c r="C302" s="31"/>
      <c r="D302" s="31"/>
      <c r="E302" s="31"/>
      <c r="F302" s="7"/>
    </row>
    <row r="303" spans="1:6" s="2" customFormat="1" ht="15.75">
      <c r="A303" s="49"/>
      <c r="B303" s="7"/>
      <c r="C303" s="7"/>
      <c r="D303" s="7"/>
      <c r="E303" s="7"/>
      <c r="F303" s="7"/>
    </row>
    <row r="304" spans="1:6" s="2" customFormat="1" ht="15.75">
      <c r="A304" s="49"/>
      <c r="B304" s="7"/>
      <c r="C304" s="7"/>
      <c r="D304" s="7"/>
      <c r="E304" s="7"/>
      <c r="F304" s="7"/>
    </row>
    <row r="305" spans="1:6" s="2" customFormat="1" ht="15.75">
      <c r="A305" s="49"/>
      <c r="B305" s="7"/>
      <c r="C305" s="7"/>
      <c r="D305" s="7"/>
      <c r="E305" s="7"/>
      <c r="F305" s="7"/>
    </row>
    <row r="306" spans="1:6" s="2" customFormat="1" ht="15.75">
      <c r="A306" s="49"/>
      <c r="B306" s="7"/>
      <c r="C306" s="7"/>
      <c r="D306" s="7"/>
      <c r="E306" s="7"/>
      <c r="F306" s="7"/>
    </row>
    <row r="307" spans="1:6" s="2" customFormat="1" ht="15.75">
      <c r="A307" s="51"/>
      <c r="B307" s="31"/>
      <c r="C307" s="31"/>
      <c r="D307" s="31"/>
      <c r="E307" s="31"/>
      <c r="F307" s="7"/>
    </row>
    <row r="308" spans="1:6" s="2" customFormat="1" ht="15.75">
      <c r="A308" s="49"/>
      <c r="B308" s="7"/>
      <c r="C308" s="7"/>
      <c r="D308" s="7"/>
      <c r="E308" s="7"/>
      <c r="F308" s="7"/>
    </row>
    <row r="309" spans="1:6" s="2" customFormat="1" ht="15.75">
      <c r="A309" s="49"/>
      <c r="B309" s="7"/>
      <c r="C309" s="7"/>
      <c r="D309" s="7"/>
      <c r="E309" s="7"/>
      <c r="F309" s="7"/>
    </row>
    <row r="310" spans="1:6" s="2" customFormat="1" ht="15.75">
      <c r="A310" s="49"/>
      <c r="B310" s="7"/>
      <c r="C310" s="7"/>
      <c r="D310" s="7"/>
      <c r="E310" s="7"/>
      <c r="F310" s="7"/>
    </row>
    <row r="311" spans="1:6" s="2" customFormat="1" ht="15.75">
      <c r="A311" s="49"/>
      <c r="B311" s="7"/>
      <c r="C311" s="7"/>
      <c r="D311" s="7"/>
      <c r="E311" s="7"/>
      <c r="F311" s="7"/>
    </row>
    <row r="312" spans="1:6" s="2" customFormat="1" ht="15.75">
      <c r="A312" s="49"/>
      <c r="B312" s="7"/>
      <c r="C312" s="7"/>
      <c r="D312" s="7"/>
      <c r="E312" s="7"/>
      <c r="F312" s="7"/>
    </row>
    <row r="313" spans="1:6" s="2" customFormat="1" ht="15.75">
      <c r="A313" s="49"/>
      <c r="B313" s="7"/>
      <c r="C313" s="7"/>
      <c r="D313" s="7"/>
      <c r="E313" s="7"/>
      <c r="F313" s="7"/>
    </row>
    <row r="314" spans="1:6" s="2" customFormat="1" ht="15.75">
      <c r="A314" s="49"/>
      <c r="B314" s="7"/>
      <c r="C314" s="7"/>
      <c r="D314" s="7"/>
      <c r="E314" s="7"/>
      <c r="F314" s="7"/>
    </row>
    <row r="315" spans="1:6" s="2" customFormat="1" ht="15.75">
      <c r="A315" s="49"/>
      <c r="B315" s="7"/>
      <c r="C315" s="7"/>
      <c r="D315" s="7"/>
      <c r="E315" s="7"/>
      <c r="F315" s="7"/>
    </row>
    <row r="316" spans="1:6" s="2" customFormat="1" ht="15.75">
      <c r="A316" s="49"/>
      <c r="B316" s="7"/>
      <c r="C316" s="7"/>
      <c r="D316" s="7"/>
      <c r="E316" s="7"/>
      <c r="F316" s="7"/>
    </row>
    <row r="317" spans="1:6" s="2" customFormat="1" ht="15.75">
      <c r="A317" s="49"/>
      <c r="B317" s="7"/>
      <c r="C317" s="49"/>
      <c r="D317" s="49"/>
      <c r="E317" s="7"/>
      <c r="F317" s="7"/>
    </row>
    <row r="318" spans="1:6" s="2" customFormat="1" ht="15.75">
      <c r="A318" s="49"/>
      <c r="B318" s="7"/>
      <c r="C318" s="49"/>
      <c r="D318" s="454"/>
      <c r="E318" s="454"/>
      <c r="F318" s="7"/>
    </row>
    <row r="319" spans="1:6" s="2" customFormat="1" ht="15.75">
      <c r="A319" s="49"/>
      <c r="B319" s="7"/>
      <c r="C319" s="49"/>
      <c r="D319" s="7"/>
      <c r="E319" s="7"/>
      <c r="F319" s="7"/>
    </row>
    <row r="320" spans="1:6" s="2" customFormat="1" ht="15.75">
      <c r="A320" s="49"/>
      <c r="B320" s="7"/>
      <c r="C320" s="49"/>
      <c r="D320" s="7"/>
      <c r="E320" s="7"/>
      <c r="F320" s="7"/>
    </row>
    <row r="321" spans="1:6" s="2" customFormat="1" ht="15.75">
      <c r="A321" s="49"/>
      <c r="B321" s="7"/>
      <c r="C321" s="49"/>
      <c r="D321" s="7"/>
      <c r="E321" s="7"/>
      <c r="F321" s="7"/>
    </row>
    <row r="322" spans="1:6" s="2" customFormat="1" ht="15.75">
      <c r="A322" s="49"/>
      <c r="B322" s="7"/>
      <c r="C322" s="49"/>
      <c r="D322" s="7"/>
      <c r="E322" s="7"/>
      <c r="F322" s="7"/>
    </row>
    <row r="323" spans="1:6" s="2" customFormat="1" ht="15.75">
      <c r="A323" s="49"/>
      <c r="B323" s="7"/>
      <c r="C323" s="49"/>
      <c r="D323" s="7"/>
      <c r="E323" s="7"/>
      <c r="F323" s="7"/>
    </row>
    <row r="324" spans="1:6" s="2" customFormat="1" ht="15.75">
      <c r="A324" s="49"/>
      <c r="B324" s="7"/>
      <c r="C324" s="49"/>
      <c r="D324" s="7"/>
      <c r="E324" s="7"/>
      <c r="F324" s="7"/>
    </row>
    <row r="325" spans="1:6" s="2" customFormat="1" ht="15.75">
      <c r="A325" s="49"/>
      <c r="B325" s="7"/>
      <c r="C325" s="7"/>
      <c r="D325" s="7"/>
      <c r="E325" s="7"/>
      <c r="F325" s="7"/>
    </row>
    <row r="326" spans="1:6" s="2" customFormat="1" ht="15.75">
      <c r="A326" s="49"/>
      <c r="B326" s="7"/>
      <c r="C326" s="7"/>
      <c r="D326" s="7"/>
      <c r="E326" s="103"/>
      <c r="F326" s="103"/>
    </row>
    <row r="327" spans="1:6" s="2" customFormat="1" ht="15.75">
      <c r="A327" s="49"/>
      <c r="B327" s="7"/>
      <c r="C327" s="7"/>
      <c r="D327" s="7"/>
      <c r="E327" s="103"/>
      <c r="F327" s="103"/>
    </row>
    <row r="328" spans="1:6" s="2" customFormat="1" ht="15.75">
      <c r="A328" s="49"/>
      <c r="B328" s="7"/>
      <c r="C328" s="7"/>
      <c r="D328" s="7"/>
      <c r="E328" s="103"/>
      <c r="F328" s="103"/>
    </row>
    <row r="329" spans="1:6" s="2" customFormat="1" ht="15.75">
      <c r="A329" s="49"/>
      <c r="B329" s="7"/>
      <c r="C329" s="7"/>
      <c r="D329" s="7"/>
      <c r="E329" s="103"/>
      <c r="F329" s="103"/>
    </row>
    <row r="330" spans="1:6" s="2" customFormat="1" ht="15.75">
      <c r="A330" s="49"/>
      <c r="B330" s="7"/>
      <c r="C330" s="7"/>
      <c r="D330" s="7"/>
      <c r="E330" s="103"/>
      <c r="F330" s="103"/>
    </row>
    <row r="331" spans="1:6" s="2" customFormat="1" ht="15.75">
      <c r="A331" s="49"/>
      <c r="B331" s="7"/>
      <c r="C331" s="7"/>
      <c r="D331" s="7"/>
      <c r="E331" s="103"/>
      <c r="F331" s="103"/>
    </row>
    <row r="332" spans="1:6" s="2" customFormat="1" ht="15.75">
      <c r="A332" s="49"/>
      <c r="B332" s="7"/>
      <c r="C332" s="7"/>
      <c r="D332" s="7"/>
      <c r="E332" s="103"/>
      <c r="F332" s="103"/>
    </row>
    <row r="333" spans="1:6" s="2" customFormat="1" ht="15.75">
      <c r="A333" s="49"/>
      <c r="B333" s="7"/>
      <c r="C333" s="7"/>
      <c r="D333" s="7"/>
      <c r="E333" s="103"/>
      <c r="F333" s="103"/>
    </row>
    <row r="334" spans="1:6" s="2" customFormat="1" ht="15.75">
      <c r="A334" s="49"/>
      <c r="B334" s="7"/>
      <c r="C334" s="7"/>
      <c r="D334" s="7"/>
      <c r="E334" s="103"/>
      <c r="F334" s="103"/>
    </row>
    <row r="335" spans="1:6" s="2" customFormat="1" ht="15.75">
      <c r="A335" s="49"/>
      <c r="B335" s="7"/>
      <c r="C335" s="7"/>
      <c r="D335" s="7"/>
      <c r="E335" s="103"/>
      <c r="F335" s="103"/>
    </row>
    <row r="336" spans="1:6" s="2" customFormat="1" ht="15.75">
      <c r="A336" s="49"/>
      <c r="B336" s="7"/>
      <c r="C336" s="7"/>
      <c r="D336" s="7"/>
      <c r="E336" s="103"/>
      <c r="F336" s="103"/>
    </row>
    <row r="337" spans="1:6" s="2" customFormat="1" ht="15.75">
      <c r="A337" s="49"/>
      <c r="B337" s="7"/>
      <c r="C337" s="7"/>
      <c r="D337" s="7"/>
      <c r="E337" s="103"/>
      <c r="F337" s="103"/>
    </row>
    <row r="338" spans="1:6" s="2" customFormat="1" ht="15.75">
      <c r="A338" s="49"/>
      <c r="B338" s="7"/>
      <c r="C338" s="7"/>
      <c r="D338" s="7"/>
      <c r="E338" s="103"/>
      <c r="F338" s="103"/>
    </row>
    <row r="339" spans="1:6" s="2" customFormat="1" ht="15.75">
      <c r="A339" s="49"/>
      <c r="B339" s="7"/>
      <c r="C339" s="7"/>
      <c r="D339" s="7"/>
      <c r="E339" s="103"/>
      <c r="F339" s="103"/>
    </row>
    <row r="340" spans="1:6" s="2" customFormat="1" ht="15.75">
      <c r="A340" s="49"/>
      <c r="B340" s="7"/>
      <c r="C340" s="7"/>
      <c r="D340" s="7"/>
      <c r="E340" s="103"/>
      <c r="F340" s="103"/>
    </row>
    <row r="341" spans="1:6" s="2" customFormat="1" ht="15.75">
      <c r="A341" s="49"/>
      <c r="B341" s="7"/>
      <c r="C341" s="7"/>
      <c r="D341" s="7"/>
      <c r="E341" s="103"/>
      <c r="F341" s="103"/>
    </row>
    <row r="342" spans="1:6" s="2" customFormat="1" ht="15.75">
      <c r="A342" s="49"/>
      <c r="B342" s="7"/>
      <c r="C342" s="7"/>
      <c r="D342" s="7"/>
      <c r="E342" s="104"/>
      <c r="F342" s="104"/>
    </row>
    <row r="343" spans="1:6" s="2" customFormat="1" ht="15.75">
      <c r="A343" s="49"/>
      <c r="B343" s="7"/>
      <c r="C343" s="7"/>
      <c r="D343" s="7"/>
      <c r="E343" s="103"/>
      <c r="F343" s="103"/>
    </row>
    <row r="344" spans="1:6" s="2" customFormat="1" ht="15.75">
      <c r="A344" s="49"/>
      <c r="B344" s="7"/>
      <c r="C344" s="7"/>
      <c r="D344" s="7"/>
      <c r="E344" s="103"/>
      <c r="F344" s="103"/>
    </row>
    <row r="345" spans="1:6" s="2" customFormat="1" ht="15.75">
      <c r="A345" s="49"/>
      <c r="B345" s="7"/>
      <c r="C345" s="7"/>
      <c r="D345" s="7"/>
      <c r="E345" s="103"/>
      <c r="F345" s="103"/>
    </row>
    <row r="346" spans="1:6" s="2" customFormat="1" ht="15.75">
      <c r="A346" s="49"/>
      <c r="B346" s="7"/>
      <c r="C346" s="7"/>
      <c r="D346" s="7"/>
      <c r="E346" s="103"/>
      <c r="F346" s="103"/>
    </row>
    <row r="347" spans="1:6" s="2" customFormat="1" ht="15.75">
      <c r="A347" s="49"/>
      <c r="B347" s="7"/>
      <c r="C347" s="7"/>
      <c r="D347" s="7"/>
      <c r="E347" s="103"/>
      <c r="F347" s="103"/>
    </row>
    <row r="348" spans="1:6" s="2" customFormat="1" ht="15.75">
      <c r="A348" s="49"/>
      <c r="B348" s="7"/>
      <c r="C348" s="7"/>
      <c r="D348" s="105"/>
      <c r="E348" s="106"/>
      <c r="F348" s="106"/>
    </row>
    <row r="349" spans="1:6" s="2" customFormat="1" ht="15.75">
      <c r="A349" s="49"/>
      <c r="B349" s="7"/>
      <c r="C349" s="7"/>
      <c r="D349" s="105"/>
      <c r="E349" s="106"/>
      <c r="F349" s="106"/>
    </row>
    <row r="350" spans="1:6" s="2" customFormat="1" ht="15.75">
      <c r="A350" s="49"/>
      <c r="B350" s="7"/>
      <c r="C350" s="7"/>
      <c r="D350" s="105"/>
      <c r="E350" s="7"/>
      <c r="F350" s="7"/>
    </row>
    <row r="351" spans="1:6" s="2" customFormat="1" ht="15.75">
      <c r="A351" s="49"/>
      <c r="B351" s="7"/>
      <c r="C351" s="7"/>
      <c r="D351" s="105"/>
      <c r="E351" s="106"/>
      <c r="F351" s="106"/>
    </row>
    <row r="352" spans="1:6" s="2" customFormat="1" ht="15.75">
      <c r="A352" s="49"/>
      <c r="B352" s="7"/>
      <c r="C352" s="7"/>
      <c r="D352" s="105"/>
      <c r="E352" s="106"/>
      <c r="F352" s="106"/>
    </row>
    <row r="353" spans="1:6" s="2" customFormat="1" ht="15.75">
      <c r="A353" s="49"/>
      <c r="B353" s="7"/>
      <c r="C353" s="7"/>
      <c r="D353" s="105"/>
      <c r="E353" s="106"/>
      <c r="F353" s="106"/>
    </row>
    <row r="354" spans="1:6" s="2" customFormat="1" ht="15" customHeight="1">
      <c r="A354" s="49"/>
      <c r="B354" s="7"/>
      <c r="C354" s="7"/>
      <c r="D354" s="7"/>
      <c r="E354" s="103"/>
      <c r="F354" s="103"/>
    </row>
    <row r="355" spans="1:6" s="2" customFormat="1" ht="15.75">
      <c r="A355" s="49"/>
      <c r="B355" s="7"/>
      <c r="C355" s="7"/>
      <c r="D355" s="30"/>
      <c r="E355" s="30"/>
      <c r="F355" s="15"/>
    </row>
    <row r="356" spans="1:6" s="2" customFormat="1" ht="15.75">
      <c r="A356" s="49"/>
      <c r="B356" s="7"/>
      <c r="C356" s="7"/>
      <c r="D356" s="30"/>
      <c r="E356" s="30"/>
      <c r="F356" s="15"/>
    </row>
    <row r="357" spans="1:6" s="2" customFormat="1" ht="15.75">
      <c r="A357" s="49"/>
      <c r="B357" s="7"/>
      <c r="C357" s="7"/>
      <c r="D357" s="7"/>
      <c r="E357" s="7"/>
      <c r="F357" s="7"/>
    </row>
    <row r="358" spans="1:6" s="2" customFormat="1" ht="15.75">
      <c r="A358" s="49"/>
      <c r="B358" s="7"/>
      <c r="C358" s="7"/>
      <c r="D358" s="7"/>
      <c r="E358" s="7"/>
      <c r="F358" s="7"/>
    </row>
    <row r="359" spans="1:6" s="2" customFormat="1" ht="15.75">
      <c r="A359" s="49"/>
      <c r="B359" s="7"/>
      <c r="C359" s="7"/>
      <c r="D359" s="7"/>
      <c r="E359" s="7"/>
      <c r="F359" s="7"/>
    </row>
    <row r="360" spans="1:6" s="2" customFormat="1" ht="15.75">
      <c r="A360" s="49"/>
      <c r="B360" s="7"/>
      <c r="C360" s="7"/>
      <c r="D360" s="30"/>
      <c r="E360" s="30"/>
      <c r="F360" s="15"/>
    </row>
    <row r="361" spans="1:6" s="2" customFormat="1" ht="15.75">
      <c r="A361" s="49"/>
      <c r="B361" s="7"/>
      <c r="C361" s="7"/>
      <c r="D361" s="14"/>
      <c r="E361" s="14"/>
      <c r="F361" s="7"/>
    </row>
    <row r="362" spans="1:6" s="2" customFormat="1" ht="15.75">
      <c r="A362" s="49"/>
      <c r="B362" s="7"/>
      <c r="C362" s="7"/>
      <c r="D362" s="7"/>
      <c r="E362" s="7"/>
      <c r="F362" s="7"/>
    </row>
    <row r="363" spans="1:6" s="2" customFormat="1" ht="15.75">
      <c r="A363" s="49"/>
      <c r="B363" s="7"/>
      <c r="C363" s="7"/>
      <c r="D363" s="7"/>
      <c r="E363" s="7"/>
      <c r="F363" s="7"/>
    </row>
    <row r="364" spans="1:6" s="2" customFormat="1" ht="15.75">
      <c r="A364" s="49"/>
      <c r="B364" s="7"/>
      <c r="C364" s="7"/>
      <c r="D364" s="7"/>
      <c r="E364" s="7"/>
      <c r="F364" s="7"/>
    </row>
    <row r="365" spans="1:6" s="2" customFormat="1" ht="15.75">
      <c r="A365" s="49"/>
      <c r="B365" s="7"/>
      <c r="C365" s="7"/>
      <c r="D365" s="7"/>
      <c r="E365" s="7"/>
      <c r="F365" s="7"/>
    </row>
    <row r="366" spans="1:6" s="2" customFormat="1" ht="15.75">
      <c r="A366" s="49"/>
      <c r="B366" s="7"/>
      <c r="C366" s="7"/>
      <c r="D366" s="7"/>
      <c r="E366" s="7"/>
      <c r="F366" s="7"/>
    </row>
    <row r="367" spans="1:6" s="2" customFormat="1" ht="15.75">
      <c r="A367" s="49"/>
      <c r="B367" s="7"/>
      <c r="C367" s="7"/>
      <c r="D367" s="7"/>
      <c r="E367" s="7"/>
      <c r="F367" s="7"/>
    </row>
    <row r="368" spans="1:11" s="12" customFormat="1" ht="15.75">
      <c r="A368" s="49"/>
      <c r="B368" s="107"/>
      <c r="C368" s="31"/>
      <c r="D368" s="31"/>
      <c r="E368" s="31"/>
      <c r="F368" s="31"/>
      <c r="I368" s="2"/>
      <c r="J368" s="2"/>
      <c r="K368" s="2"/>
    </row>
    <row r="369" spans="1:6" s="2" customFormat="1" ht="15.75">
      <c r="A369" s="49"/>
      <c r="B369" s="7"/>
      <c r="C369" s="7"/>
      <c r="D369" s="7"/>
      <c r="E369" s="7"/>
      <c r="F369" s="7"/>
    </row>
    <row r="370" spans="1:10" s="2" customFormat="1" ht="15.75">
      <c r="A370" s="49"/>
      <c r="B370" s="7"/>
      <c r="C370" s="7"/>
      <c r="D370" s="7"/>
      <c r="E370" s="7"/>
      <c r="F370" s="7"/>
      <c r="J370" s="12"/>
    </row>
    <row r="371" spans="1:11" s="2" customFormat="1" ht="15.75">
      <c r="A371" s="49"/>
      <c r="B371" s="7"/>
      <c r="C371" s="7"/>
      <c r="D371" s="7"/>
      <c r="E371" s="7"/>
      <c r="F371" s="7"/>
      <c r="I371" s="12"/>
      <c r="K371" s="12"/>
    </row>
    <row r="372" spans="1:6" s="2" customFormat="1" ht="15.75">
      <c r="A372" s="49"/>
      <c r="B372" s="7"/>
      <c r="C372" s="7"/>
      <c r="D372" s="7"/>
      <c r="E372" s="7"/>
      <c r="F372" s="7"/>
    </row>
    <row r="373" spans="1:6" s="2" customFormat="1" ht="15.75">
      <c r="A373" s="49"/>
      <c r="B373" s="7"/>
      <c r="C373" s="7"/>
      <c r="D373" s="7"/>
      <c r="E373" s="7"/>
      <c r="F373" s="7"/>
    </row>
    <row r="374" spans="1:6" s="2" customFormat="1" ht="15.75">
      <c r="A374" s="49"/>
      <c r="B374" s="7"/>
      <c r="C374" s="7"/>
      <c r="D374" s="7"/>
      <c r="E374" s="7"/>
      <c r="F374" s="7"/>
    </row>
    <row r="375" spans="1:6" s="2" customFormat="1" ht="15.75">
      <c r="A375" s="49"/>
      <c r="B375" s="7"/>
      <c r="C375" s="49"/>
      <c r="D375" s="49"/>
      <c r="E375" s="7"/>
      <c r="F375" s="7"/>
    </row>
    <row r="376" spans="1:6" s="2" customFormat="1" ht="15.75">
      <c r="A376" s="49"/>
      <c r="B376" s="7"/>
      <c r="C376" s="49"/>
      <c r="D376" s="454"/>
      <c r="E376" s="454"/>
      <c r="F376" s="7"/>
    </row>
    <row r="377" spans="1:6" s="2" customFormat="1" ht="15.75">
      <c r="A377" s="49"/>
      <c r="B377" s="7"/>
      <c r="C377" s="7"/>
      <c r="D377" s="7"/>
      <c r="E377" s="7"/>
      <c r="F377" s="7"/>
    </row>
    <row r="378" spans="1:6" s="2" customFormat="1" ht="15.75">
      <c r="A378" s="49"/>
      <c r="B378" s="7"/>
      <c r="C378" s="7"/>
      <c r="D378" s="7"/>
      <c r="E378" s="103"/>
      <c r="F378" s="103"/>
    </row>
    <row r="379" spans="1:6" s="2" customFormat="1" ht="15.75">
      <c r="A379" s="49"/>
      <c r="B379" s="7"/>
      <c r="C379" s="7"/>
      <c r="D379" s="7"/>
      <c r="E379" s="103"/>
      <c r="F379" s="103"/>
    </row>
    <row r="380" spans="1:6" s="2" customFormat="1" ht="15.75">
      <c r="A380" s="49"/>
      <c r="B380" s="7"/>
      <c r="C380" s="7"/>
      <c r="D380" s="7"/>
      <c r="E380" s="103"/>
      <c r="F380" s="103"/>
    </row>
    <row r="381" spans="1:6" s="2" customFormat="1" ht="15.75">
      <c r="A381" s="49"/>
      <c r="B381" s="7"/>
      <c r="C381" s="7"/>
      <c r="D381" s="7"/>
      <c r="E381" s="103"/>
      <c r="F381" s="103"/>
    </row>
    <row r="382" spans="1:6" s="2" customFormat="1" ht="15.75">
      <c r="A382" s="49"/>
      <c r="B382" s="7"/>
      <c r="C382" s="7"/>
      <c r="D382" s="7"/>
      <c r="E382" s="103"/>
      <c r="F382" s="103"/>
    </row>
    <row r="383" spans="1:6" s="2" customFormat="1" ht="15.75">
      <c r="A383" s="49"/>
      <c r="B383" s="7"/>
      <c r="C383" s="7"/>
      <c r="D383" s="7"/>
      <c r="E383" s="103"/>
      <c r="F383" s="103"/>
    </row>
    <row r="384" spans="1:6" s="2" customFormat="1" ht="15.75">
      <c r="A384" s="49"/>
      <c r="B384" s="7"/>
      <c r="C384" s="7"/>
      <c r="D384" s="7"/>
      <c r="E384" s="103"/>
      <c r="F384" s="103"/>
    </row>
    <row r="385" spans="1:6" s="2" customFormat="1" ht="15.75">
      <c r="A385" s="49"/>
      <c r="B385" s="7"/>
      <c r="C385" s="7"/>
      <c r="D385" s="7"/>
      <c r="E385" s="103"/>
      <c r="F385" s="103"/>
    </row>
    <row r="386" spans="1:6" s="2" customFormat="1" ht="15.75">
      <c r="A386" s="49"/>
      <c r="B386" s="7"/>
      <c r="C386" s="7"/>
      <c r="D386" s="7"/>
      <c r="E386" s="103"/>
      <c r="F386" s="103"/>
    </row>
    <row r="387" spans="1:6" s="2" customFormat="1" ht="15.75">
      <c r="A387" s="49"/>
      <c r="B387" s="7"/>
      <c r="C387" s="7"/>
      <c r="D387" s="7"/>
      <c r="E387" s="103"/>
      <c r="F387" s="103"/>
    </row>
    <row r="388" spans="1:6" s="2" customFormat="1" ht="15.75">
      <c r="A388" s="49"/>
      <c r="B388" s="7"/>
      <c r="C388" s="7"/>
      <c r="D388" s="7"/>
      <c r="E388" s="103"/>
      <c r="F388" s="103"/>
    </row>
    <row r="389" spans="1:6" s="2" customFormat="1" ht="15.75">
      <c r="A389" s="49"/>
      <c r="B389" s="7"/>
      <c r="C389" s="7"/>
      <c r="D389" s="7"/>
      <c r="E389" s="103"/>
      <c r="F389" s="103"/>
    </row>
    <row r="390" spans="1:6" s="2" customFormat="1" ht="15.75">
      <c r="A390" s="49"/>
      <c r="B390" s="7"/>
      <c r="C390" s="7"/>
      <c r="D390" s="7"/>
      <c r="E390" s="103"/>
      <c r="F390" s="103"/>
    </row>
    <row r="391" spans="1:6" s="2" customFormat="1" ht="15.75">
      <c r="A391" s="49"/>
      <c r="B391" s="7"/>
      <c r="C391" s="7"/>
      <c r="D391" s="7"/>
      <c r="E391" s="103"/>
      <c r="F391" s="103"/>
    </row>
    <row r="392" spans="1:6" s="2" customFormat="1" ht="15.75">
      <c r="A392" s="49"/>
      <c r="B392" s="7"/>
      <c r="C392" s="7"/>
      <c r="D392" s="7"/>
      <c r="E392" s="103"/>
      <c r="F392" s="103"/>
    </row>
    <row r="393" spans="1:6" s="2" customFormat="1" ht="15.75">
      <c r="A393" s="49"/>
      <c r="B393" s="7"/>
      <c r="C393" s="7"/>
      <c r="D393" s="7"/>
      <c r="E393" s="103"/>
      <c r="F393" s="103"/>
    </row>
    <row r="394" spans="1:6" s="2" customFormat="1" ht="15.75">
      <c r="A394" s="49"/>
      <c r="B394" s="7"/>
      <c r="C394" s="7"/>
      <c r="D394" s="7"/>
      <c r="E394" s="103"/>
      <c r="F394" s="103"/>
    </row>
    <row r="395" spans="1:6" s="2" customFormat="1" ht="15.75">
      <c r="A395" s="49"/>
      <c r="B395" s="7"/>
      <c r="C395" s="7"/>
      <c r="D395" s="7"/>
      <c r="E395" s="103"/>
      <c r="F395" s="103"/>
    </row>
    <row r="396" spans="1:6" s="2" customFormat="1" ht="15.75">
      <c r="A396" s="49"/>
      <c r="B396" s="7"/>
      <c r="C396" s="7"/>
      <c r="D396" s="7"/>
      <c r="E396" s="103"/>
      <c r="F396" s="103"/>
    </row>
    <row r="397" spans="1:6" s="2" customFormat="1" ht="15.75">
      <c r="A397" s="49"/>
      <c r="B397" s="7"/>
      <c r="C397" s="7"/>
      <c r="D397" s="105"/>
      <c r="E397" s="7"/>
      <c r="F397" s="7"/>
    </row>
    <row r="398" spans="1:6" s="2" customFormat="1" ht="15.75">
      <c r="A398" s="49"/>
      <c r="B398" s="7"/>
      <c r="C398" s="7"/>
      <c r="D398" s="105"/>
      <c r="E398" s="106"/>
      <c r="F398" s="106"/>
    </row>
    <row r="399" spans="1:6" s="2" customFormat="1" ht="15.75">
      <c r="A399" s="49"/>
      <c r="B399" s="7"/>
      <c r="C399" s="7"/>
      <c r="D399" s="105"/>
      <c r="E399" s="106"/>
      <c r="F399" s="106"/>
    </row>
    <row r="400" spans="1:6" s="2" customFormat="1" ht="15.75">
      <c r="A400" s="49"/>
      <c r="B400" s="7"/>
      <c r="C400" s="7"/>
      <c r="D400" s="105"/>
      <c r="E400" s="106"/>
      <c r="F400" s="106"/>
    </row>
    <row r="401" spans="1:6" s="2" customFormat="1" ht="15.75">
      <c r="A401" s="49"/>
      <c r="B401" s="7"/>
      <c r="C401" s="7"/>
      <c r="D401" s="7"/>
      <c r="E401" s="103"/>
      <c r="F401" s="103"/>
    </row>
    <row r="402" spans="1:6" s="2" customFormat="1" ht="15.75">
      <c r="A402" s="49"/>
      <c r="B402" s="7"/>
      <c r="C402" s="7"/>
      <c r="D402" s="7"/>
      <c r="E402" s="103"/>
      <c r="F402" s="103"/>
    </row>
    <row r="403" spans="1:11" s="9" customFormat="1" ht="15.75">
      <c r="A403" s="51"/>
      <c r="B403" s="31"/>
      <c r="C403" s="31"/>
      <c r="D403" s="31"/>
      <c r="E403" s="108"/>
      <c r="F403" s="108"/>
      <c r="I403" s="2"/>
      <c r="J403" s="2"/>
      <c r="K403" s="2"/>
    </row>
    <row r="404" spans="1:6" s="2" customFormat="1" ht="15.75">
      <c r="A404" s="49"/>
      <c r="B404" s="7"/>
      <c r="C404" s="7"/>
      <c r="D404" s="7"/>
      <c r="E404" s="103"/>
      <c r="F404" s="103"/>
    </row>
    <row r="405" spans="1:10" s="2" customFormat="1" ht="15.75">
      <c r="A405" s="49"/>
      <c r="B405" s="7"/>
      <c r="C405" s="7"/>
      <c r="D405" s="7"/>
      <c r="E405" s="103"/>
      <c r="F405" s="103"/>
      <c r="J405" s="9"/>
    </row>
    <row r="406" spans="1:11" s="2" customFormat="1" ht="15.75">
      <c r="A406" s="49"/>
      <c r="B406" s="7"/>
      <c r="C406" s="7"/>
      <c r="D406" s="7"/>
      <c r="E406" s="103"/>
      <c r="F406" s="103"/>
      <c r="I406" s="9"/>
      <c r="K406" s="9"/>
    </row>
    <row r="407" spans="1:6" s="2" customFormat="1" ht="15.75">
      <c r="A407" s="49"/>
      <c r="B407" s="7"/>
      <c r="C407" s="7"/>
      <c r="D407" s="7"/>
      <c r="E407" s="103"/>
      <c r="F407" s="103"/>
    </row>
    <row r="408" spans="1:6" s="2" customFormat="1" ht="15.75">
      <c r="A408" s="49"/>
      <c r="B408" s="7"/>
      <c r="C408" s="7"/>
      <c r="D408" s="7"/>
      <c r="E408" s="103"/>
      <c r="F408" s="103"/>
    </row>
    <row r="409" spans="1:6" s="2" customFormat="1" ht="15.75">
      <c r="A409" s="49"/>
      <c r="B409" s="7"/>
      <c r="C409" s="7"/>
      <c r="D409" s="7"/>
      <c r="E409" s="103"/>
      <c r="F409" s="103"/>
    </row>
    <row r="410" spans="1:6" s="2" customFormat="1" ht="15.75">
      <c r="A410" s="49"/>
      <c r="B410" s="7"/>
      <c r="C410" s="7"/>
      <c r="D410" s="7"/>
      <c r="E410" s="103"/>
      <c r="F410" s="103"/>
    </row>
    <row r="411" spans="1:6" s="2" customFormat="1" ht="15.75">
      <c r="A411" s="49"/>
      <c r="B411" s="7"/>
      <c r="C411" s="7"/>
      <c r="D411" s="7"/>
      <c r="E411" s="103"/>
      <c r="F411" s="103"/>
    </row>
    <row r="412" spans="1:6" s="2" customFormat="1" ht="15.75">
      <c r="A412" s="49"/>
      <c r="B412" s="7"/>
      <c r="C412" s="7"/>
      <c r="D412" s="7"/>
      <c r="E412" s="103"/>
      <c r="F412" s="103"/>
    </row>
    <row r="413" spans="1:6" s="2" customFormat="1" ht="15.75">
      <c r="A413" s="49"/>
      <c r="B413" s="7"/>
      <c r="C413" s="7"/>
      <c r="D413" s="7"/>
      <c r="E413" s="103"/>
      <c r="F413" s="103"/>
    </row>
    <row r="414" spans="1:6" s="2" customFormat="1" ht="15.75">
      <c r="A414" s="49"/>
      <c r="B414" s="107"/>
      <c r="C414" s="31"/>
      <c r="D414" s="31"/>
      <c r="E414" s="31"/>
      <c r="F414" s="31"/>
    </row>
    <row r="415" spans="1:11" ht="15.75">
      <c r="A415" s="49"/>
      <c r="B415" s="7"/>
      <c r="C415" s="7"/>
      <c r="D415" s="7"/>
      <c r="E415" s="7"/>
      <c r="F415" s="7"/>
      <c r="I415" s="2"/>
      <c r="J415" s="2"/>
      <c r="K415" s="2"/>
    </row>
    <row r="416" spans="1:11" ht="15.75">
      <c r="A416" s="49"/>
      <c r="B416" s="7"/>
      <c r="C416" s="7"/>
      <c r="D416" s="14"/>
      <c r="E416" s="14"/>
      <c r="F416" s="7"/>
      <c r="I416" s="2"/>
      <c r="J416" s="2"/>
      <c r="K416" s="2"/>
    </row>
    <row r="417" spans="1:11" ht="15.75">
      <c r="A417" s="49"/>
      <c r="B417" s="7"/>
      <c r="C417" s="7"/>
      <c r="D417" s="7"/>
      <c r="E417" s="7"/>
      <c r="F417" s="7"/>
      <c r="I417" s="2"/>
      <c r="K417" s="2"/>
    </row>
    <row r="418" spans="1:6" ht="15.75">
      <c r="A418" s="49"/>
      <c r="B418" s="7"/>
      <c r="C418" s="7"/>
      <c r="D418" s="7"/>
      <c r="E418" s="7"/>
      <c r="F418" s="7"/>
    </row>
    <row r="419" spans="1:6" ht="15.75">
      <c r="A419" s="49"/>
      <c r="B419" s="7"/>
      <c r="C419" s="7"/>
      <c r="D419" s="7"/>
      <c r="E419" s="7"/>
      <c r="F419" s="7"/>
    </row>
    <row r="420" spans="1:6" ht="15.75">
      <c r="A420" s="49"/>
      <c r="B420" s="7"/>
      <c r="C420" s="7"/>
      <c r="D420" s="7"/>
      <c r="E420" s="7"/>
      <c r="F420" s="7"/>
    </row>
    <row r="421" spans="1:6" ht="15.75">
      <c r="A421" s="49"/>
      <c r="B421" s="7"/>
      <c r="C421" s="7"/>
      <c r="D421" s="7"/>
      <c r="E421" s="7"/>
      <c r="F421" s="7"/>
    </row>
    <row r="422" spans="1:6" ht="15.75">
      <c r="A422" s="49"/>
      <c r="B422" s="7"/>
      <c r="C422" s="7"/>
      <c r="D422" s="7"/>
      <c r="E422" s="7"/>
      <c r="F422" s="7"/>
    </row>
    <row r="423" spans="1:6" ht="15.75">
      <c r="A423" s="49"/>
      <c r="B423" s="7"/>
      <c r="C423" s="7"/>
      <c r="D423" s="7"/>
      <c r="E423" s="7"/>
      <c r="F423" s="7"/>
    </row>
    <row r="424" spans="1:6" ht="15.75">
      <c r="A424" s="49"/>
      <c r="B424" s="7"/>
      <c r="C424" s="7"/>
      <c r="D424" s="7"/>
      <c r="E424" s="7"/>
      <c r="F424" s="7"/>
    </row>
    <row r="425" spans="1:6" ht="15.75">
      <c r="A425" s="49"/>
      <c r="B425" s="107"/>
      <c r="C425" s="31"/>
      <c r="D425" s="31"/>
      <c r="E425" s="31"/>
      <c r="F425" s="31"/>
    </row>
    <row r="426" spans="1:6" ht="15.75">
      <c r="A426" s="49"/>
      <c r="B426" s="107"/>
      <c r="C426" s="7"/>
      <c r="D426" s="7"/>
      <c r="E426" s="103"/>
      <c r="F426" s="7"/>
    </row>
    <row r="427" spans="1:6" ht="15.75">
      <c r="A427" s="49"/>
      <c r="B427" s="107"/>
      <c r="C427" s="7"/>
      <c r="D427" s="7"/>
      <c r="E427" s="103"/>
      <c r="F427" s="7"/>
    </row>
    <row r="428" spans="1:6" ht="15.75">
      <c r="A428" s="49"/>
      <c r="B428" s="107"/>
      <c r="C428" s="7"/>
      <c r="D428" s="7"/>
      <c r="E428" s="103"/>
      <c r="F428" s="7"/>
    </row>
    <row r="429" spans="1:6" ht="15.75">
      <c r="A429" s="49"/>
      <c r="B429" s="7"/>
      <c r="C429" s="7"/>
      <c r="D429" s="7"/>
      <c r="E429" s="7"/>
      <c r="F429" s="7"/>
    </row>
    <row r="430" spans="1:6" ht="15.75">
      <c r="A430" s="49"/>
      <c r="B430" s="7"/>
      <c r="C430" s="7"/>
      <c r="D430" s="7"/>
      <c r="E430" s="7"/>
      <c r="F430" s="7"/>
    </row>
    <row r="431" spans="1:6" ht="15.75">
      <c r="A431" s="49"/>
      <c r="B431" s="7"/>
      <c r="C431" s="7"/>
      <c r="D431" s="7"/>
      <c r="E431" s="7"/>
      <c r="F431" s="7"/>
    </row>
    <row r="432" spans="1:6" ht="15.75">
      <c r="A432" s="49"/>
      <c r="B432" s="7"/>
      <c r="C432" s="7"/>
      <c r="D432" s="7"/>
      <c r="E432" s="105"/>
      <c r="F432" s="105"/>
    </row>
    <row r="433" spans="1:6" ht="15.75">
      <c r="A433" s="49"/>
      <c r="B433" s="7"/>
      <c r="C433" s="7"/>
      <c r="D433" s="7"/>
      <c r="E433" s="7"/>
      <c r="F433" s="7"/>
    </row>
    <row r="434" spans="1:11" s="9" customFormat="1" ht="15.75">
      <c r="A434" s="51"/>
      <c r="B434" s="31"/>
      <c r="C434" s="31"/>
      <c r="D434" s="31"/>
      <c r="E434" s="31"/>
      <c r="F434" s="31"/>
      <c r="I434" s="1"/>
      <c r="J434" s="1"/>
      <c r="K434" s="1"/>
    </row>
    <row r="435" spans="1:6" ht="15.75">
      <c r="A435" s="49"/>
      <c r="B435" s="7"/>
      <c r="C435" s="30"/>
      <c r="D435" s="30"/>
      <c r="E435" s="30"/>
      <c r="F435" s="15"/>
    </row>
    <row r="436" spans="1:11" s="2" customFormat="1" ht="15.75">
      <c r="A436" s="49"/>
      <c r="B436" s="7"/>
      <c r="C436" s="7"/>
      <c r="D436" s="7"/>
      <c r="E436" s="7"/>
      <c r="F436" s="7"/>
      <c r="I436" s="1"/>
      <c r="J436" s="9"/>
      <c r="K436" s="1"/>
    </row>
    <row r="437" spans="1:11" s="2" customFormat="1" ht="15.75">
      <c r="A437" s="49"/>
      <c r="B437" s="7"/>
      <c r="C437" s="7"/>
      <c r="D437" s="7"/>
      <c r="E437" s="103"/>
      <c r="F437" s="103"/>
      <c r="I437" s="9"/>
      <c r="J437" s="1"/>
      <c r="K437" s="9"/>
    </row>
    <row r="438" spans="1:11" s="2" customFormat="1" ht="15.75">
      <c r="A438" s="49"/>
      <c r="B438" s="7"/>
      <c r="C438" s="7"/>
      <c r="D438" s="7"/>
      <c r="E438" s="103"/>
      <c r="F438" s="103"/>
      <c r="I438" s="1"/>
      <c r="K438" s="1"/>
    </row>
    <row r="439" spans="1:6" s="2" customFormat="1" ht="15.75">
      <c r="A439" s="49"/>
      <c r="B439" s="7"/>
      <c r="C439" s="7"/>
      <c r="D439" s="7"/>
      <c r="E439" s="103"/>
      <c r="F439" s="103"/>
    </row>
    <row r="440" spans="1:6" s="2" customFormat="1" ht="15.75">
      <c r="A440" s="49"/>
      <c r="B440" s="7"/>
      <c r="C440" s="7"/>
      <c r="D440" s="7"/>
      <c r="E440" s="7"/>
      <c r="F440" s="7"/>
    </row>
    <row r="441" spans="1:6" s="2" customFormat="1" ht="15.75">
      <c r="A441" s="49"/>
      <c r="B441" s="7"/>
      <c r="C441" s="7"/>
      <c r="D441" s="7"/>
      <c r="E441" s="7"/>
      <c r="F441" s="7"/>
    </row>
    <row r="442" spans="1:6" s="2" customFormat="1" ht="15.75">
      <c r="A442" s="49"/>
      <c r="B442" s="7"/>
      <c r="C442" s="7"/>
      <c r="D442" s="7"/>
      <c r="E442" s="7"/>
      <c r="F442" s="7"/>
    </row>
    <row r="443" spans="1:6" s="2" customFormat="1" ht="15.75">
      <c r="A443" s="49"/>
      <c r="B443" s="7"/>
      <c r="C443" s="7"/>
      <c r="D443" s="7"/>
      <c r="E443" s="7"/>
      <c r="F443" s="7"/>
    </row>
    <row r="444" spans="1:6" s="2" customFormat="1" ht="15.75">
      <c r="A444" s="49"/>
      <c r="B444" s="7"/>
      <c r="C444" s="7"/>
      <c r="D444" s="7"/>
      <c r="E444" s="105"/>
      <c r="F444" s="105"/>
    </row>
    <row r="445" spans="1:6" s="2" customFormat="1" ht="15.75">
      <c r="A445" s="49"/>
      <c r="B445" s="7"/>
      <c r="C445" s="7"/>
      <c r="D445" s="7"/>
      <c r="E445" s="105"/>
      <c r="F445" s="105"/>
    </row>
    <row r="446" spans="1:6" s="2" customFormat="1" ht="15.75">
      <c r="A446" s="49"/>
      <c r="B446" s="7"/>
      <c r="C446" s="7"/>
      <c r="D446" s="7"/>
      <c r="E446" s="7"/>
      <c r="F446" s="7"/>
    </row>
    <row r="447" spans="1:6" s="2" customFormat="1" ht="18" customHeight="1">
      <c r="A447" s="49"/>
      <c r="B447" s="7"/>
      <c r="C447" s="15"/>
      <c r="D447" s="15"/>
      <c r="E447" s="15"/>
      <c r="F447" s="15"/>
    </row>
    <row r="448" spans="1:6" s="2" customFormat="1" ht="15.75">
      <c r="A448" s="49"/>
      <c r="B448" s="107"/>
      <c r="C448" s="31"/>
      <c r="D448" s="31"/>
      <c r="E448" s="31"/>
      <c r="F448" s="31"/>
    </row>
    <row r="449" spans="1:6" s="2" customFormat="1" ht="15.75">
      <c r="A449" s="49"/>
      <c r="B449" s="7"/>
      <c r="C449" s="7"/>
      <c r="D449" s="7"/>
      <c r="E449" s="7"/>
      <c r="F449" s="7"/>
    </row>
    <row r="450" spans="1:6" s="2" customFormat="1" ht="15.75">
      <c r="A450" s="49"/>
      <c r="B450" s="7"/>
      <c r="C450" s="7"/>
      <c r="D450" s="7"/>
      <c r="E450" s="7"/>
      <c r="F450" s="7"/>
    </row>
    <row r="451" spans="1:6" s="2" customFormat="1" ht="15.75">
      <c r="A451" s="49"/>
      <c r="B451" s="7"/>
      <c r="C451" s="7"/>
      <c r="D451" s="14"/>
      <c r="E451" s="14"/>
      <c r="F451" s="7"/>
    </row>
    <row r="452" spans="1:6" s="2" customFormat="1" ht="15.75">
      <c r="A452" s="49"/>
      <c r="B452" s="7"/>
      <c r="C452" s="7"/>
      <c r="D452" s="7"/>
      <c r="E452" s="7"/>
      <c r="F452" s="7"/>
    </row>
    <row r="453" spans="1:6" s="2" customFormat="1" ht="15.75">
      <c r="A453" s="49"/>
      <c r="B453" s="7"/>
      <c r="C453" s="7"/>
      <c r="D453" s="7"/>
      <c r="E453" s="7"/>
      <c r="F453" s="7"/>
    </row>
    <row r="454" spans="1:6" s="2" customFormat="1" ht="15.75">
      <c r="A454" s="49"/>
      <c r="B454" s="7"/>
      <c r="C454" s="49"/>
      <c r="D454" s="49"/>
      <c r="E454" s="7"/>
      <c r="F454" s="7"/>
    </row>
    <row r="455" spans="1:6" s="2" customFormat="1" ht="15.75">
      <c r="A455" s="49"/>
      <c r="B455" s="7"/>
      <c r="C455" s="49"/>
      <c r="D455" s="14"/>
      <c r="E455" s="14"/>
      <c r="F455" s="7"/>
    </row>
    <row r="456" spans="1:6" s="2" customFormat="1" ht="15.75">
      <c r="A456" s="49"/>
      <c r="B456" s="7"/>
      <c r="C456" s="7"/>
      <c r="D456" s="7"/>
      <c r="E456" s="7"/>
      <c r="F456" s="7"/>
    </row>
    <row r="457" spans="1:6" s="2" customFormat="1" ht="15.75">
      <c r="A457" s="49"/>
      <c r="B457" s="7"/>
      <c r="C457" s="7"/>
      <c r="D457" s="7"/>
      <c r="E457" s="7"/>
      <c r="F457" s="7"/>
    </row>
    <row r="458" spans="1:6" s="2" customFormat="1" ht="15.75">
      <c r="A458" s="49"/>
      <c r="B458" s="7"/>
      <c r="C458" s="7"/>
      <c r="D458" s="7"/>
      <c r="E458" s="7"/>
      <c r="F458" s="7"/>
    </row>
    <row r="459" spans="1:6" s="2" customFormat="1" ht="15.75">
      <c r="A459" s="49"/>
      <c r="B459" s="7"/>
      <c r="C459" s="7"/>
      <c r="D459" s="7"/>
      <c r="E459" s="106"/>
      <c r="F459" s="106"/>
    </row>
    <row r="460" spans="1:6" s="2" customFormat="1" ht="15.75">
      <c r="A460" s="49"/>
      <c r="B460" s="7"/>
      <c r="C460" s="7"/>
      <c r="D460" s="7"/>
      <c r="E460" s="106"/>
      <c r="F460" s="106"/>
    </row>
    <row r="461" spans="1:6" s="2" customFormat="1" ht="15.75">
      <c r="A461" s="49"/>
      <c r="B461" s="7"/>
      <c r="C461" s="7"/>
      <c r="D461" s="7"/>
      <c r="E461" s="106"/>
      <c r="F461" s="106"/>
    </row>
    <row r="462" spans="1:6" s="2" customFormat="1" ht="15.75">
      <c r="A462" s="49"/>
      <c r="B462" s="7"/>
      <c r="C462" s="7"/>
      <c r="D462" s="7"/>
      <c r="E462" s="106"/>
      <c r="F462" s="106"/>
    </row>
    <row r="463" spans="1:6" s="2" customFormat="1" ht="15.75">
      <c r="A463" s="49"/>
      <c r="B463" s="7"/>
      <c r="C463" s="7"/>
      <c r="D463" s="7"/>
      <c r="E463" s="7"/>
      <c r="F463" s="7"/>
    </row>
    <row r="464" spans="1:6" s="2" customFormat="1" ht="15.75">
      <c r="A464" s="49"/>
      <c r="B464" s="7"/>
      <c r="C464" s="7"/>
      <c r="D464" s="7"/>
      <c r="E464" s="7"/>
      <c r="F464" s="7"/>
    </row>
    <row r="465" spans="1:6" s="2" customFormat="1" ht="15.75">
      <c r="A465" s="49"/>
      <c r="B465" s="7"/>
      <c r="C465" s="7"/>
      <c r="D465" s="7"/>
      <c r="E465" s="106"/>
      <c r="F465" s="106"/>
    </row>
    <row r="466" spans="1:6" s="2" customFormat="1" ht="15.75">
      <c r="A466" s="49"/>
      <c r="B466" s="7"/>
      <c r="C466" s="7"/>
      <c r="D466" s="7"/>
      <c r="E466" s="106"/>
      <c r="F466" s="106"/>
    </row>
    <row r="467" spans="1:6" s="2" customFormat="1" ht="15.75">
      <c r="A467" s="49"/>
      <c r="B467" s="7"/>
      <c r="C467" s="7"/>
      <c r="D467" s="106"/>
      <c r="E467" s="105"/>
      <c r="F467" s="105"/>
    </row>
    <row r="468" spans="1:6" s="2" customFormat="1" ht="15.75">
      <c r="A468" s="49"/>
      <c r="B468" s="7"/>
      <c r="C468" s="7"/>
      <c r="D468" s="106"/>
      <c r="E468" s="105"/>
      <c r="F468" s="105"/>
    </row>
    <row r="469" spans="1:6" s="2" customFormat="1" ht="15.75">
      <c r="A469" s="49"/>
      <c r="B469" s="7"/>
      <c r="C469" s="7"/>
      <c r="D469" s="105"/>
      <c r="E469" s="106"/>
      <c r="F469" s="106"/>
    </row>
    <row r="470" spans="1:6" s="2" customFormat="1" ht="15.75">
      <c r="A470" s="49"/>
      <c r="B470" s="7"/>
      <c r="C470" s="7"/>
      <c r="D470" s="105"/>
      <c r="E470" s="106"/>
      <c r="F470" s="106"/>
    </row>
    <row r="471" spans="1:6" s="2" customFormat="1" ht="15.75">
      <c r="A471" s="49"/>
      <c r="B471" s="7"/>
      <c r="C471" s="7"/>
      <c r="D471" s="105"/>
      <c r="E471" s="106"/>
      <c r="F471" s="106"/>
    </row>
    <row r="472" spans="1:11" s="9" customFormat="1" ht="15.75">
      <c r="A472" s="51"/>
      <c r="B472" s="31"/>
      <c r="C472" s="31"/>
      <c r="D472" s="31"/>
      <c r="E472" s="31"/>
      <c r="F472" s="31"/>
      <c r="I472" s="2"/>
      <c r="J472" s="2"/>
      <c r="K472" s="2"/>
    </row>
    <row r="473" spans="1:6" s="2" customFormat="1" ht="15.75">
      <c r="A473" s="49"/>
      <c r="B473" s="7"/>
      <c r="C473" s="7"/>
      <c r="D473" s="7"/>
      <c r="E473" s="7"/>
      <c r="F473" s="7"/>
    </row>
    <row r="474" spans="1:10" s="2" customFormat="1" ht="15.75">
      <c r="A474" s="49"/>
      <c r="B474" s="7"/>
      <c r="C474" s="7"/>
      <c r="D474" s="7"/>
      <c r="E474" s="7"/>
      <c r="F474" s="7"/>
      <c r="J474" s="9"/>
    </row>
    <row r="475" spans="1:10" s="9" customFormat="1" ht="15.75">
      <c r="A475" s="51"/>
      <c r="B475" s="31"/>
      <c r="C475" s="31"/>
      <c r="D475" s="31"/>
      <c r="E475" s="31"/>
      <c r="F475" s="31"/>
      <c r="J475" s="2"/>
    </row>
    <row r="476" spans="1:6" s="2" customFormat="1" ht="15.75">
      <c r="A476" s="49"/>
      <c r="B476" s="7"/>
      <c r="C476" s="7"/>
      <c r="D476" s="7"/>
      <c r="E476" s="7"/>
      <c r="F476" s="7"/>
    </row>
    <row r="477" spans="1:10" s="2" customFormat="1" ht="15.75">
      <c r="A477" s="49"/>
      <c r="B477" s="7"/>
      <c r="C477" s="7"/>
      <c r="D477" s="7"/>
      <c r="E477" s="7"/>
      <c r="F477" s="7"/>
      <c r="J477" s="9"/>
    </row>
    <row r="478" spans="1:11" s="2" customFormat="1" ht="15.75">
      <c r="A478" s="49"/>
      <c r="B478" s="107"/>
      <c r="C478" s="7"/>
      <c r="D478" s="7"/>
      <c r="E478" s="7"/>
      <c r="F478" s="7"/>
      <c r="I478" s="9"/>
      <c r="K478" s="9"/>
    </row>
    <row r="479" spans="1:6" s="2" customFormat="1" ht="15.75">
      <c r="A479" s="49"/>
      <c r="B479" s="7"/>
      <c r="C479" s="7"/>
      <c r="D479" s="7"/>
      <c r="E479" s="7"/>
      <c r="F479" s="7"/>
    </row>
    <row r="480" spans="1:6" s="2" customFormat="1" ht="15.75">
      <c r="A480" s="49"/>
      <c r="B480" s="7"/>
      <c r="C480" s="7"/>
      <c r="D480" s="7"/>
      <c r="E480" s="7"/>
      <c r="F480" s="7"/>
    </row>
    <row r="481" spans="1:11" s="9" customFormat="1" ht="23.25" customHeight="1">
      <c r="A481" s="51"/>
      <c r="B481" s="31"/>
      <c r="C481" s="31"/>
      <c r="D481" s="31"/>
      <c r="E481" s="31"/>
      <c r="F481" s="31"/>
      <c r="I481" s="2"/>
      <c r="J481" s="2"/>
      <c r="K481" s="2"/>
    </row>
    <row r="482" spans="1:6" s="2" customFormat="1" ht="15.75">
      <c r="A482" s="49"/>
      <c r="B482" s="7"/>
      <c r="C482" s="7"/>
      <c r="D482" s="7"/>
      <c r="E482" s="7"/>
      <c r="F482" s="7"/>
    </row>
    <row r="483" spans="1:10" s="2" customFormat="1" ht="15.75">
      <c r="A483" s="49"/>
      <c r="B483" s="7"/>
      <c r="C483" s="7"/>
      <c r="D483" s="7"/>
      <c r="E483" s="7"/>
      <c r="F483" s="7"/>
      <c r="J483" s="9"/>
    </row>
    <row r="484" spans="1:10" s="9" customFormat="1" ht="23.25" customHeight="1">
      <c r="A484" s="51"/>
      <c r="B484" s="31"/>
      <c r="C484" s="31"/>
      <c r="D484" s="31"/>
      <c r="E484" s="31"/>
      <c r="F484" s="31"/>
      <c r="J484" s="2"/>
    </row>
    <row r="485" spans="1:6" s="2" customFormat="1" ht="15.75">
      <c r="A485" s="49"/>
      <c r="B485" s="7"/>
      <c r="C485" s="7"/>
      <c r="D485" s="7"/>
      <c r="E485" s="7"/>
      <c r="F485" s="7"/>
    </row>
    <row r="486" spans="1:11" s="9" customFormat="1" ht="27" customHeight="1">
      <c r="A486" s="51"/>
      <c r="B486" s="31"/>
      <c r="C486" s="31"/>
      <c r="D486" s="31"/>
      <c r="E486" s="31"/>
      <c r="F486" s="31"/>
      <c r="I486" s="2"/>
      <c r="K486" s="2"/>
    </row>
    <row r="487" spans="1:11" s="2" customFormat="1" ht="15.75">
      <c r="A487" s="49"/>
      <c r="B487" s="7"/>
      <c r="C487" s="7"/>
      <c r="D487" s="7"/>
      <c r="E487" s="7"/>
      <c r="F487" s="7"/>
      <c r="I487" s="9"/>
      <c r="K487" s="9"/>
    </row>
    <row r="488" spans="1:10" s="2" customFormat="1" ht="30" customHeight="1">
      <c r="A488" s="49"/>
      <c r="B488" s="107"/>
      <c r="C488" s="31"/>
      <c r="D488" s="31"/>
      <c r="E488" s="31"/>
      <c r="F488" s="31"/>
      <c r="J488" s="9"/>
    </row>
    <row r="489" spans="1:11" s="2" customFormat="1" ht="15.75">
      <c r="A489" s="49"/>
      <c r="B489" s="7"/>
      <c r="C489" s="7"/>
      <c r="D489" s="7"/>
      <c r="E489" s="7"/>
      <c r="F489" s="7"/>
      <c r="I489" s="9"/>
      <c r="K489" s="9"/>
    </row>
    <row r="490" spans="1:11" s="9" customFormat="1" ht="30.75" customHeight="1">
      <c r="A490" s="51"/>
      <c r="B490" s="31"/>
      <c r="C490" s="31"/>
      <c r="D490" s="31"/>
      <c r="E490" s="31"/>
      <c r="F490" s="31"/>
      <c r="I490" s="2"/>
      <c r="J490" s="2"/>
      <c r="K490" s="2"/>
    </row>
    <row r="491" spans="1:11" s="9" customFormat="1" ht="15.75">
      <c r="A491" s="51"/>
      <c r="B491" s="31"/>
      <c r="C491" s="7"/>
      <c r="D491" s="7"/>
      <c r="E491" s="7"/>
      <c r="F491" s="7"/>
      <c r="I491" s="2"/>
      <c r="J491" s="2"/>
      <c r="K491" s="2"/>
    </row>
    <row r="492" spans="1:10" s="2" customFormat="1" ht="15.75">
      <c r="A492" s="49"/>
      <c r="B492" s="7"/>
      <c r="C492" s="7"/>
      <c r="D492" s="7"/>
      <c r="E492" s="7"/>
      <c r="F492" s="7"/>
      <c r="J492" s="9"/>
    </row>
    <row r="493" spans="1:6" s="9" customFormat="1" ht="30.75" customHeight="1">
      <c r="A493" s="51"/>
      <c r="B493" s="31"/>
      <c r="C493" s="31"/>
      <c r="D493" s="31"/>
      <c r="E493" s="31"/>
      <c r="F493" s="31"/>
    </row>
    <row r="494" spans="1:11" s="2" customFormat="1" ht="15.75">
      <c r="A494" s="49"/>
      <c r="B494" s="7"/>
      <c r="C494" s="7"/>
      <c r="D494" s="7"/>
      <c r="E494" s="7"/>
      <c r="F494" s="7"/>
      <c r="I494" s="9"/>
      <c r="K494" s="9"/>
    </row>
    <row r="495" spans="1:10" s="2" customFormat="1" ht="30" customHeight="1">
      <c r="A495" s="49"/>
      <c r="B495" s="107"/>
      <c r="C495" s="31"/>
      <c r="D495" s="31"/>
      <c r="E495" s="31"/>
      <c r="F495" s="31"/>
      <c r="J495" s="9"/>
    </row>
    <row r="496" spans="1:11" s="2" customFormat="1" ht="15.75">
      <c r="A496" s="49"/>
      <c r="B496" s="7"/>
      <c r="C496" s="7"/>
      <c r="D496" s="7"/>
      <c r="E496" s="7"/>
      <c r="F496" s="7"/>
      <c r="I496" s="9"/>
      <c r="K496" s="9"/>
    </row>
    <row r="497" spans="1:6" s="2" customFormat="1" ht="15.75">
      <c r="A497" s="49"/>
      <c r="B497" s="7"/>
      <c r="C497" s="7"/>
      <c r="D497" s="7"/>
      <c r="E497" s="7"/>
      <c r="F497" s="7"/>
    </row>
    <row r="498" spans="1:6" s="2" customFormat="1" ht="15.75">
      <c r="A498" s="49"/>
      <c r="B498" s="7"/>
      <c r="C498" s="7"/>
      <c r="D498" s="7"/>
      <c r="E498" s="7"/>
      <c r="F498" s="7"/>
    </row>
    <row r="499" spans="1:6" s="2" customFormat="1" ht="15.75">
      <c r="A499" s="49"/>
      <c r="B499" s="7"/>
      <c r="C499" s="7"/>
      <c r="D499" s="7"/>
      <c r="E499" s="7"/>
      <c r="F499" s="7"/>
    </row>
    <row r="500" spans="1:11" s="9" customFormat="1" ht="29.25" customHeight="1">
      <c r="A500" s="51"/>
      <c r="B500" s="31"/>
      <c r="C500" s="31"/>
      <c r="D500" s="31"/>
      <c r="E500" s="31"/>
      <c r="F500" s="31"/>
      <c r="I500" s="2"/>
      <c r="J500" s="2"/>
      <c r="K500" s="2"/>
    </row>
    <row r="501" spans="1:6" s="2" customFormat="1" ht="15.75">
      <c r="A501" s="49"/>
      <c r="B501" s="7"/>
      <c r="C501" s="7"/>
      <c r="D501" s="7"/>
      <c r="E501" s="7"/>
      <c r="F501" s="7"/>
    </row>
    <row r="502" spans="1:10" s="2" customFormat="1" ht="15.75">
      <c r="A502" s="49"/>
      <c r="B502" s="7"/>
      <c r="C502" s="7"/>
      <c r="D502" s="7"/>
      <c r="E502" s="7"/>
      <c r="F502" s="7"/>
      <c r="J502" s="9"/>
    </row>
    <row r="503" spans="1:10" s="9" customFormat="1" ht="33" customHeight="1">
      <c r="A503" s="51"/>
      <c r="B503" s="31"/>
      <c r="C503" s="31"/>
      <c r="D503" s="31"/>
      <c r="E503" s="31"/>
      <c r="F503" s="31"/>
      <c r="J503" s="2"/>
    </row>
    <row r="504" spans="1:6" s="2" customFormat="1" ht="16.5" customHeight="1">
      <c r="A504" s="49"/>
      <c r="B504" s="7"/>
      <c r="C504" s="7"/>
      <c r="D504" s="7"/>
      <c r="E504" s="7"/>
      <c r="F504" s="7"/>
    </row>
    <row r="505" spans="1:10" s="2" customFormat="1" ht="16.5" customHeight="1">
      <c r="A505" s="49"/>
      <c r="B505" s="7"/>
      <c r="C505" s="7"/>
      <c r="D505" s="7"/>
      <c r="E505" s="7"/>
      <c r="F505" s="7"/>
      <c r="J505" s="9"/>
    </row>
    <row r="506" spans="1:11" s="2" customFormat="1" ht="16.5" customHeight="1">
      <c r="A506" s="49"/>
      <c r="B506" s="7"/>
      <c r="C506" s="7"/>
      <c r="D506" s="7"/>
      <c r="E506" s="7"/>
      <c r="F506" s="7"/>
      <c r="I506" s="9"/>
      <c r="K506" s="9"/>
    </row>
    <row r="507" spans="1:6" s="2" customFormat="1" ht="16.5" customHeight="1">
      <c r="A507" s="49"/>
      <c r="B507" s="7"/>
      <c r="C507" s="7"/>
      <c r="D507" s="7"/>
      <c r="E507" s="7"/>
      <c r="F507" s="7"/>
    </row>
    <row r="508" spans="1:6" s="2" customFormat="1" ht="16.5" customHeight="1">
      <c r="A508" s="49"/>
      <c r="B508" s="7"/>
      <c r="C508" s="7"/>
      <c r="D508" s="7"/>
      <c r="E508" s="7"/>
      <c r="F508" s="7"/>
    </row>
    <row r="509" spans="1:6" s="2" customFormat="1" ht="16.5" customHeight="1">
      <c r="A509" s="49"/>
      <c r="B509" s="7"/>
      <c r="C509" s="7"/>
      <c r="D509" s="7"/>
      <c r="E509" s="7"/>
      <c r="F509" s="7"/>
    </row>
    <row r="510" spans="1:6" s="2" customFormat="1" ht="16.5" customHeight="1">
      <c r="A510" s="49"/>
      <c r="B510" s="7"/>
      <c r="C510" s="7"/>
      <c r="D510" s="7"/>
      <c r="E510" s="7"/>
      <c r="F510" s="7"/>
    </row>
    <row r="511" spans="1:6" s="2" customFormat="1" ht="16.5" customHeight="1">
      <c r="A511" s="49"/>
      <c r="B511" s="7"/>
      <c r="C511" s="7"/>
      <c r="D511" s="7"/>
      <c r="E511" s="7"/>
      <c r="F511" s="7"/>
    </row>
    <row r="512" spans="1:6" s="2" customFormat="1" ht="16.5" customHeight="1">
      <c r="A512" s="49"/>
      <c r="B512" s="7"/>
      <c r="C512" s="7"/>
      <c r="D512" s="7"/>
      <c r="E512" s="7"/>
      <c r="F512" s="7"/>
    </row>
    <row r="513" spans="1:6" s="2" customFormat="1" ht="16.5" customHeight="1">
      <c r="A513" s="49"/>
      <c r="B513" s="7"/>
      <c r="C513" s="7"/>
      <c r="D513" s="7"/>
      <c r="E513" s="7"/>
      <c r="F513" s="7"/>
    </row>
    <row r="514" spans="1:11" s="9" customFormat="1" ht="30.75" customHeight="1">
      <c r="A514" s="51"/>
      <c r="B514" s="31"/>
      <c r="C514" s="31"/>
      <c r="D514" s="31"/>
      <c r="E514" s="31"/>
      <c r="F514" s="31"/>
      <c r="I514" s="2"/>
      <c r="J514" s="2"/>
      <c r="K514" s="2"/>
    </row>
    <row r="515" spans="1:11" s="9" customFormat="1" ht="15.75">
      <c r="A515" s="51"/>
      <c r="B515" s="31"/>
      <c r="C515" s="7"/>
      <c r="D515" s="7"/>
      <c r="E515" s="103"/>
      <c r="F515" s="103"/>
      <c r="I515" s="2"/>
      <c r="J515" s="2"/>
      <c r="K515" s="2"/>
    </row>
    <row r="516" spans="1:11" s="9" customFormat="1" ht="15.75">
      <c r="A516" s="51"/>
      <c r="B516" s="31"/>
      <c r="C516" s="7"/>
      <c r="D516" s="7"/>
      <c r="E516" s="49"/>
      <c r="F516" s="49"/>
      <c r="I516" s="2"/>
      <c r="K516" s="2"/>
    </row>
    <row r="517" spans="1:6" s="9" customFormat="1" ht="15.75">
      <c r="A517" s="51"/>
      <c r="B517" s="31"/>
      <c r="C517" s="7"/>
      <c r="D517" s="7"/>
      <c r="E517" s="49"/>
      <c r="F517" s="49"/>
    </row>
    <row r="518" spans="1:11" s="2" customFormat="1" ht="15.75">
      <c r="A518" s="49"/>
      <c r="B518" s="7"/>
      <c r="C518" s="454"/>
      <c r="D518" s="454"/>
      <c r="E518" s="454"/>
      <c r="F518" s="7"/>
      <c r="I518" s="9"/>
      <c r="J518" s="9"/>
      <c r="K518" s="9"/>
    </row>
    <row r="519" spans="1:11" s="2" customFormat="1" ht="15.75">
      <c r="A519" s="49"/>
      <c r="B519" s="7"/>
      <c r="C519" s="7"/>
      <c r="D519" s="453"/>
      <c r="E519" s="453"/>
      <c r="F519" s="15"/>
      <c r="I519" s="9"/>
      <c r="J519" s="9"/>
      <c r="K519" s="9"/>
    </row>
    <row r="520" spans="1:11" s="2" customFormat="1" ht="18" customHeight="1">
      <c r="A520" s="49"/>
      <c r="B520" s="7"/>
      <c r="C520" s="7"/>
      <c r="D520" s="7"/>
      <c r="E520" s="7"/>
      <c r="F520" s="7"/>
      <c r="I520" s="9"/>
      <c r="K520" s="9"/>
    </row>
    <row r="521" spans="1:6" s="2" customFormat="1" ht="18" customHeight="1">
      <c r="A521" s="49"/>
      <c r="B521" s="7"/>
      <c r="C521" s="7"/>
      <c r="D521" s="454"/>
      <c r="E521" s="454"/>
      <c r="F521" s="7"/>
    </row>
    <row r="522" spans="1:6" s="2" customFormat="1" ht="15.75" customHeight="1">
      <c r="A522" s="49"/>
      <c r="B522" s="7"/>
      <c r="C522" s="7"/>
      <c r="D522" s="7"/>
      <c r="E522" s="7"/>
      <c r="F522" s="7"/>
    </row>
    <row r="523" spans="1:6" s="2" customFormat="1" ht="15.75" customHeight="1">
      <c r="A523" s="49"/>
      <c r="B523" s="7"/>
      <c r="C523" s="7"/>
      <c r="D523" s="7"/>
      <c r="E523" s="7"/>
      <c r="F523" s="7"/>
    </row>
    <row r="524" spans="1:6" s="2" customFormat="1" ht="15.75" customHeight="1">
      <c r="A524" s="49"/>
      <c r="B524" s="7"/>
      <c r="C524" s="7"/>
      <c r="D524" s="7"/>
      <c r="E524" s="7"/>
      <c r="F524" s="7"/>
    </row>
    <row r="525" spans="1:6" s="2" customFormat="1" ht="15.75" customHeight="1">
      <c r="A525" s="49"/>
      <c r="B525" s="7"/>
      <c r="C525" s="7"/>
      <c r="D525" s="7"/>
      <c r="E525" s="7"/>
      <c r="F525" s="7"/>
    </row>
    <row r="526" spans="1:6" s="2" customFormat="1" ht="15.75" customHeight="1">
      <c r="A526" s="49"/>
      <c r="B526" s="7"/>
      <c r="C526" s="7"/>
      <c r="D526" s="7"/>
      <c r="E526" s="7"/>
      <c r="F526" s="7"/>
    </row>
    <row r="527" spans="1:6" s="2" customFormat="1" ht="15.75" customHeight="1">
      <c r="A527" s="49"/>
      <c r="B527" s="7"/>
      <c r="C527" s="7"/>
      <c r="D527" s="7"/>
      <c r="E527" s="7"/>
      <c r="F527" s="7"/>
    </row>
    <row r="528" spans="1:6" s="2" customFormat="1" ht="15.75" customHeight="1">
      <c r="A528" s="49"/>
      <c r="B528" s="7"/>
      <c r="C528" s="7"/>
      <c r="D528" s="7"/>
      <c r="E528" s="7"/>
      <c r="F528" s="7"/>
    </row>
    <row r="529" spans="1:6" s="2" customFormat="1" ht="15.75" customHeight="1">
      <c r="A529" s="49"/>
      <c r="B529" s="7"/>
      <c r="C529" s="7"/>
      <c r="D529" s="7"/>
      <c r="E529" s="7"/>
      <c r="F529" s="7"/>
    </row>
    <row r="530" spans="1:6" s="2" customFormat="1" ht="15.75" customHeight="1">
      <c r="A530" s="49"/>
      <c r="B530" s="7"/>
      <c r="C530" s="7"/>
      <c r="D530" s="7"/>
      <c r="E530" s="7"/>
      <c r="F530" s="7"/>
    </row>
    <row r="531" spans="1:6" s="2" customFormat="1" ht="15.75" customHeight="1">
      <c r="A531" s="49"/>
      <c r="B531" s="7"/>
      <c r="C531" s="7"/>
      <c r="D531" s="7"/>
      <c r="E531" s="7"/>
      <c r="F531" s="7"/>
    </row>
    <row r="532" spans="1:6" s="2" customFormat="1" ht="15.75" customHeight="1">
      <c r="A532" s="49"/>
      <c r="B532" s="7"/>
      <c r="C532" s="7"/>
      <c r="D532" s="7"/>
      <c r="E532" s="7"/>
      <c r="F532" s="7"/>
    </row>
    <row r="533" spans="1:6" s="2" customFormat="1" ht="15.75">
      <c r="A533" s="49"/>
      <c r="B533" s="7"/>
      <c r="C533" s="7"/>
      <c r="D533" s="105"/>
      <c r="E533" s="106"/>
      <c r="F533" s="106"/>
    </row>
    <row r="534" spans="1:6" s="2" customFormat="1" ht="15.75">
      <c r="A534" s="49"/>
      <c r="B534" s="7"/>
      <c r="C534" s="7"/>
      <c r="D534" s="105"/>
      <c r="E534" s="106"/>
      <c r="F534" s="106"/>
    </row>
    <row r="535" spans="1:6" s="2" customFormat="1" ht="15.75" customHeight="1">
      <c r="A535" s="49"/>
      <c r="B535" s="7"/>
      <c r="C535" s="7"/>
      <c r="D535" s="7"/>
      <c r="E535" s="7"/>
      <c r="F535" s="7"/>
    </row>
    <row r="536" spans="1:6" s="2" customFormat="1" ht="16.5" customHeight="1">
      <c r="A536" s="49"/>
      <c r="B536" s="7"/>
      <c r="C536" s="7"/>
      <c r="D536" s="7"/>
      <c r="E536" s="7"/>
      <c r="F536" s="7"/>
    </row>
    <row r="537" spans="1:6" s="2" customFormat="1" ht="16.5" customHeight="1">
      <c r="A537" s="51"/>
      <c r="B537" s="31"/>
      <c r="C537" s="31"/>
      <c r="D537" s="31"/>
      <c r="E537" s="31"/>
      <c r="F537" s="31"/>
    </row>
    <row r="538" spans="1:6" s="2" customFormat="1" ht="16.5" customHeight="1">
      <c r="A538" s="49"/>
      <c r="B538" s="7"/>
      <c r="C538" s="7"/>
      <c r="D538" s="7"/>
      <c r="E538" s="7"/>
      <c r="F538" s="7"/>
    </row>
    <row r="539" spans="1:6" s="2" customFormat="1" ht="30" customHeight="1">
      <c r="A539" s="49"/>
      <c r="B539" s="7"/>
      <c r="C539" s="7"/>
      <c r="D539" s="453"/>
      <c r="E539" s="453"/>
      <c r="F539" s="15"/>
    </row>
    <row r="540" spans="1:6" s="2" customFormat="1" ht="14.25" customHeight="1">
      <c r="A540" s="49"/>
      <c r="B540" s="7"/>
      <c r="C540" s="7"/>
      <c r="D540" s="453"/>
      <c r="E540" s="453"/>
      <c r="F540" s="15"/>
    </row>
    <row r="541" spans="1:6" s="2" customFormat="1" ht="16.5" customHeight="1">
      <c r="A541" s="49"/>
      <c r="B541" s="7"/>
      <c r="C541" s="7"/>
      <c r="D541" s="7"/>
      <c r="E541" s="7"/>
      <c r="F541" s="7"/>
    </row>
    <row r="542" spans="1:6" s="2" customFormat="1" ht="16.5" customHeight="1">
      <c r="A542" s="49"/>
      <c r="B542" s="7"/>
      <c r="C542" s="7"/>
      <c r="D542" s="7"/>
      <c r="E542" s="7"/>
      <c r="F542" s="7"/>
    </row>
    <row r="543" spans="1:6" s="2" customFormat="1" ht="15.75">
      <c r="A543" s="49"/>
      <c r="B543" s="7"/>
      <c r="C543" s="7"/>
      <c r="D543" s="7"/>
      <c r="E543" s="7"/>
      <c r="F543" s="7"/>
    </row>
    <row r="544" spans="1:6" s="2" customFormat="1" ht="15.75">
      <c r="A544" s="49"/>
      <c r="B544" s="7"/>
      <c r="C544" s="7"/>
      <c r="D544" s="7"/>
      <c r="E544" s="7"/>
      <c r="F544" s="7"/>
    </row>
    <row r="545" spans="1:6" s="2" customFormat="1" ht="15.75">
      <c r="A545" s="49"/>
      <c r="B545" s="7"/>
      <c r="C545" s="7"/>
      <c r="D545" s="7"/>
      <c r="E545" s="7"/>
      <c r="F545" s="7"/>
    </row>
    <row r="546" spans="1:6" s="2" customFormat="1" ht="16.5" customHeight="1">
      <c r="A546" s="49"/>
      <c r="B546" s="7"/>
      <c r="C546" s="7"/>
      <c r="D546" s="7"/>
      <c r="E546" s="7"/>
      <c r="F546" s="7"/>
    </row>
    <row r="547" spans="1:6" s="2" customFormat="1" ht="16.5" customHeight="1">
      <c r="A547" s="49"/>
      <c r="B547" s="7"/>
      <c r="C547" s="7"/>
      <c r="D547" s="7"/>
      <c r="E547" s="7"/>
      <c r="F547" s="7"/>
    </row>
    <row r="548" spans="1:6" s="2" customFormat="1" ht="16.5" customHeight="1">
      <c r="A548" s="49"/>
      <c r="B548" s="7"/>
      <c r="C548" s="7"/>
      <c r="D548" s="7"/>
      <c r="E548" s="7"/>
      <c r="F548" s="7"/>
    </row>
    <row r="549" spans="1:6" s="2" customFormat="1" ht="15.75" customHeight="1">
      <c r="A549" s="49"/>
      <c r="B549" s="31"/>
      <c r="C549" s="31"/>
      <c r="D549" s="31"/>
      <c r="E549" s="31"/>
      <c r="F549" s="31"/>
    </row>
    <row r="550" spans="1:6" s="2" customFormat="1" ht="16.5" customHeight="1">
      <c r="A550" s="49"/>
      <c r="B550" s="7"/>
      <c r="C550" s="7"/>
      <c r="D550" s="7"/>
      <c r="E550" s="7"/>
      <c r="F550" s="7"/>
    </row>
    <row r="551" spans="1:6" s="2" customFormat="1" ht="30" customHeight="1">
      <c r="A551" s="49"/>
      <c r="B551" s="31"/>
      <c r="C551" s="31"/>
      <c r="D551" s="31"/>
      <c r="E551" s="31"/>
      <c r="F551" s="31"/>
    </row>
    <row r="552" spans="1:6" s="2" customFormat="1" ht="15.75">
      <c r="A552" s="49"/>
      <c r="B552" s="7"/>
      <c r="C552" s="50"/>
      <c r="D552" s="50"/>
      <c r="E552" s="50"/>
      <c r="F552" s="50"/>
    </row>
    <row r="553" spans="1:11" s="17" customFormat="1" ht="15.75">
      <c r="A553" s="51"/>
      <c r="B553" s="31"/>
      <c r="C553" s="31"/>
      <c r="D553" s="31"/>
      <c r="E553" s="31"/>
      <c r="F553" s="31"/>
      <c r="I553" s="2"/>
      <c r="J553" s="2"/>
      <c r="K553" s="2"/>
    </row>
    <row r="554" spans="1:11" s="17" customFormat="1" ht="15.75">
      <c r="A554" s="51"/>
      <c r="B554" s="31"/>
      <c r="C554" s="31"/>
      <c r="D554" s="31"/>
      <c r="E554" s="31"/>
      <c r="F554" s="31"/>
      <c r="I554" s="2"/>
      <c r="J554" s="2"/>
      <c r="K554" s="2"/>
    </row>
    <row r="555" spans="1:11" ht="15.75">
      <c r="A555" s="49"/>
      <c r="B555" s="7"/>
      <c r="C555" s="7"/>
      <c r="D555" s="7"/>
      <c r="E555" s="7"/>
      <c r="F555" s="7"/>
      <c r="I555" s="2"/>
      <c r="J555" s="17"/>
      <c r="K555" s="2"/>
    </row>
    <row r="556" spans="9:11" ht="15.75">
      <c r="I556" s="17"/>
      <c r="J556" s="17"/>
      <c r="K556" s="17"/>
    </row>
    <row r="557" spans="9:11" ht="15.75">
      <c r="I557" s="17"/>
      <c r="K557" s="17"/>
    </row>
  </sheetData>
  <sheetProtection selectLockedCells="1" selectUnlockedCells="1"/>
  <mergeCells count="18">
    <mergeCell ref="E1:G1"/>
    <mergeCell ref="D539:E539"/>
    <mergeCell ref="A3:G3"/>
    <mergeCell ref="A4:G4"/>
    <mergeCell ref="A5:G5"/>
    <mergeCell ref="G7:G8"/>
    <mergeCell ref="A138:F138"/>
    <mergeCell ref="F7:F8"/>
    <mergeCell ref="A7:E8"/>
    <mergeCell ref="D318:E318"/>
    <mergeCell ref="E2:H2"/>
    <mergeCell ref="D540:E540"/>
    <mergeCell ref="D376:E376"/>
    <mergeCell ref="C518:E518"/>
    <mergeCell ref="D519:E519"/>
    <mergeCell ref="D521:E521"/>
    <mergeCell ref="H7:H8"/>
    <mergeCell ref="C51:E51"/>
  </mergeCells>
  <printOptions gridLines="1" headings="1" horizontalCentered="1"/>
  <pageMargins left="0.2755905511811024" right="0.2755905511811024" top="0.7874015748031497" bottom="0.7874015748031497" header="0.5118110236220472" footer="0.5118110236220472"/>
  <pageSetup horizontalDpi="600" verticalDpi="600" orientation="portrait" paperSize="9" scale="50" r:id="rId1"/>
  <headerFooter alignWithMargins="0">
    <oddFooter>&amp;C&amp;P. oldal, összesen: &amp;N</oddFooter>
  </headerFooter>
  <rowBreaks count="5" manualBreakCount="5">
    <brk id="55" max="7" man="1"/>
    <brk id="157" max="7" man="1"/>
    <brk id="216" max="8" man="1"/>
    <brk id="379" max="9" man="1"/>
    <brk id="43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87.28125" style="71" customWidth="1"/>
    <col min="2" max="5" width="16.8515625" style="71" customWidth="1"/>
    <col min="6" max="16384" width="9.140625" style="71" customWidth="1"/>
  </cols>
  <sheetData>
    <row r="1" spans="1:5" ht="15.75">
      <c r="A1" s="444" t="s">
        <v>323</v>
      </c>
      <c r="B1" s="444"/>
      <c r="C1" s="444"/>
      <c r="D1" s="444"/>
      <c r="E1" s="444"/>
    </row>
    <row r="2" spans="1:5" ht="15.75">
      <c r="A2" s="444" t="s">
        <v>315</v>
      </c>
      <c r="B2" s="444"/>
      <c r="C2" s="444"/>
      <c r="D2" s="444"/>
      <c r="E2" s="444"/>
    </row>
    <row r="4" spans="1:5" ht="15.75">
      <c r="A4" s="467" t="s">
        <v>175</v>
      </c>
      <c r="B4" s="467"/>
      <c r="C4" s="467"/>
      <c r="D4" s="467"/>
      <c r="E4" s="467"/>
    </row>
    <row r="5" spans="1:5" ht="15.75">
      <c r="A5" s="467" t="s">
        <v>284</v>
      </c>
      <c r="B5" s="467"/>
      <c r="C5" s="467"/>
      <c r="D5" s="467"/>
      <c r="E5" s="467"/>
    </row>
    <row r="6" spans="1:5" ht="15.75">
      <c r="A6" s="134"/>
      <c r="B6" s="134"/>
      <c r="C6" s="134"/>
      <c r="D6" s="134"/>
      <c r="E6" s="134"/>
    </row>
    <row r="7" spans="1:5" s="72" customFormat="1" ht="29.25" customHeight="1">
      <c r="A7" s="156" t="s">
        <v>247</v>
      </c>
      <c r="B7" s="157" t="s">
        <v>164</v>
      </c>
      <c r="C7" s="157" t="s">
        <v>165</v>
      </c>
      <c r="D7" s="157" t="s">
        <v>188</v>
      </c>
      <c r="E7" s="157" t="s">
        <v>166</v>
      </c>
    </row>
    <row r="8" spans="1:6" ht="15.75">
      <c r="A8" s="5" t="s">
        <v>19</v>
      </c>
      <c r="B8" s="73">
        <f>SUM('5.kiadás'!H9)</f>
        <v>32198531</v>
      </c>
      <c r="C8" s="73">
        <v>0</v>
      </c>
      <c r="D8" s="73">
        <v>0</v>
      </c>
      <c r="E8" s="73">
        <f aca="true" t="shared" si="0" ref="E8:E22">SUM(B8:D8)</f>
        <v>32198531</v>
      </c>
      <c r="F8" s="73"/>
    </row>
    <row r="9" spans="1:6" ht="15.75">
      <c r="A9" s="5" t="s">
        <v>189</v>
      </c>
      <c r="B9" s="73">
        <f>SUM('5.kiadás'!H50)</f>
        <v>870300</v>
      </c>
      <c r="C9" s="73">
        <v>0</v>
      </c>
      <c r="D9" s="73">
        <v>0</v>
      </c>
      <c r="E9" s="73">
        <f t="shared" si="0"/>
        <v>870300</v>
      </c>
      <c r="F9" s="73"/>
    </row>
    <row r="10" spans="1:6" ht="15.75">
      <c r="A10" s="5" t="s">
        <v>123</v>
      </c>
      <c r="B10" s="73">
        <f>SUM('5.kiadás'!H56)</f>
        <v>9065000</v>
      </c>
      <c r="C10" s="73">
        <v>0</v>
      </c>
      <c r="D10" s="73">
        <v>0</v>
      </c>
      <c r="E10" s="73">
        <f t="shared" si="0"/>
        <v>9065000</v>
      </c>
      <c r="F10" s="73"/>
    </row>
    <row r="11" spans="1:6" ht="15.75">
      <c r="A11" s="5" t="s">
        <v>184</v>
      </c>
      <c r="B11" s="73">
        <f>SUM('5.kiadás'!H88)</f>
        <v>1009673</v>
      </c>
      <c r="C11" s="73">
        <v>0</v>
      </c>
      <c r="D11" s="73">
        <v>0</v>
      </c>
      <c r="E11" s="73">
        <f t="shared" si="0"/>
        <v>1009673</v>
      </c>
      <c r="F11" s="73"/>
    </row>
    <row r="12" spans="1:6" ht="15.75">
      <c r="A12" s="5" t="s">
        <v>125</v>
      </c>
      <c r="B12" s="73">
        <f>SUM('5.kiadás'!H96)</f>
        <v>254000</v>
      </c>
      <c r="C12" s="73">
        <v>0</v>
      </c>
      <c r="D12" s="73">
        <v>0</v>
      </c>
      <c r="E12" s="73">
        <f t="shared" si="0"/>
        <v>254000</v>
      </c>
      <c r="F12" s="73"/>
    </row>
    <row r="13" spans="1:6" ht="15.75">
      <c r="A13" s="5" t="s">
        <v>126</v>
      </c>
      <c r="B13" s="73">
        <f>SUM('5.kiadás'!H109)</f>
        <v>5500000</v>
      </c>
      <c r="C13" s="73">
        <v>0</v>
      </c>
      <c r="D13" s="73">
        <v>0</v>
      </c>
      <c r="E13" s="73">
        <f t="shared" si="0"/>
        <v>5500000</v>
      </c>
      <c r="F13" s="73"/>
    </row>
    <row r="14" spans="1:6" ht="15.75">
      <c r="A14" s="5" t="s">
        <v>127</v>
      </c>
      <c r="B14" s="73">
        <v>0</v>
      </c>
      <c r="C14" s="73">
        <v>0</v>
      </c>
      <c r="D14" s="73">
        <f>SUM('5.kiadás'!H125)</f>
        <v>560000</v>
      </c>
      <c r="E14" s="73">
        <f t="shared" si="0"/>
        <v>560000</v>
      </c>
      <c r="F14" s="73"/>
    </row>
    <row r="15" spans="1:6" ht="15.75">
      <c r="A15" s="5" t="s">
        <v>130</v>
      </c>
      <c r="B15" s="73">
        <v>0</v>
      </c>
      <c r="C15" s="73">
        <f>SUM('5.kiadás'!H139)</f>
        <v>13302616</v>
      </c>
      <c r="D15" s="73">
        <v>0</v>
      </c>
      <c r="E15" s="73">
        <f t="shared" si="0"/>
        <v>13302616</v>
      </c>
      <c r="F15" s="73"/>
    </row>
    <row r="16" spans="1:6" ht="15.75">
      <c r="A16" s="5" t="s">
        <v>131</v>
      </c>
      <c r="B16" s="73">
        <v>0</v>
      </c>
      <c r="C16" s="73">
        <f>SUM('5.kiadás'!H158)</f>
        <v>295000</v>
      </c>
      <c r="D16" s="73">
        <v>0</v>
      </c>
      <c r="E16" s="73">
        <f t="shared" si="0"/>
        <v>295000</v>
      </c>
      <c r="F16" s="73"/>
    </row>
    <row r="17" spans="1:6" ht="15.75">
      <c r="A17" s="5" t="s">
        <v>147</v>
      </c>
      <c r="B17" s="74">
        <f>SUM('5.kiadás'!H172)</f>
        <v>1076000</v>
      </c>
      <c r="C17" s="74">
        <v>0</v>
      </c>
      <c r="D17" s="74">
        <v>0</v>
      </c>
      <c r="E17" s="74">
        <f t="shared" si="0"/>
        <v>1076000</v>
      </c>
      <c r="F17" s="73"/>
    </row>
    <row r="18" spans="1:6" ht="15.75">
      <c r="A18" s="5" t="s">
        <v>192</v>
      </c>
      <c r="B18" s="74">
        <v>0</v>
      </c>
      <c r="C18" s="74">
        <f>SUM('5.kiadás'!H185)</f>
        <v>50000</v>
      </c>
      <c r="D18" s="74">
        <v>0</v>
      </c>
      <c r="E18" s="74">
        <f t="shared" si="0"/>
        <v>50000</v>
      </c>
      <c r="F18" s="73"/>
    </row>
    <row r="19" spans="1:6" ht="15.75">
      <c r="A19" s="5" t="s">
        <v>186</v>
      </c>
      <c r="B19" s="74">
        <v>0</v>
      </c>
      <c r="C19" s="74">
        <f>SUM('5.kiadás'!H180)</f>
        <v>50000</v>
      </c>
      <c r="D19" s="74">
        <v>0</v>
      </c>
      <c r="E19" s="74">
        <f t="shared" si="0"/>
        <v>50000</v>
      </c>
      <c r="F19" s="73"/>
    </row>
    <row r="20" spans="1:6" ht="15.75">
      <c r="A20" s="127" t="s">
        <v>227</v>
      </c>
      <c r="B20" s="25">
        <v>0</v>
      </c>
      <c r="C20" s="25">
        <v>0</v>
      </c>
      <c r="D20" s="226">
        <f>SUM('5.kiadás'!H134)</f>
        <v>24000</v>
      </c>
      <c r="E20" s="74">
        <f t="shared" si="0"/>
        <v>24000</v>
      </c>
      <c r="F20" s="73"/>
    </row>
    <row r="21" spans="1:9" ht="15.75">
      <c r="A21" s="110" t="s">
        <v>215</v>
      </c>
      <c r="B21" s="74">
        <f>SUM('5.kiadás'!H43)</f>
        <v>406500</v>
      </c>
      <c r="C21" s="74">
        <v>0</v>
      </c>
      <c r="D21" s="74">
        <v>0</v>
      </c>
      <c r="E21" s="74">
        <f t="shared" si="0"/>
        <v>406500</v>
      </c>
      <c r="F21" s="73"/>
      <c r="I21" s="228"/>
    </row>
    <row r="22" spans="1:9" ht="15.75">
      <c r="A22" s="127" t="s">
        <v>245</v>
      </c>
      <c r="B22" s="74">
        <f>SUM('5.kiadás'!H117)</f>
        <v>803910</v>
      </c>
      <c r="C22" s="74">
        <v>0</v>
      </c>
      <c r="D22" s="74">
        <v>0</v>
      </c>
      <c r="E22" s="74">
        <f t="shared" si="0"/>
        <v>803910</v>
      </c>
      <c r="F22" s="73"/>
      <c r="I22" s="228"/>
    </row>
    <row r="23" spans="1:9" ht="15.75">
      <c r="A23" s="127" t="s">
        <v>297</v>
      </c>
      <c r="B23" s="226">
        <f>SUM('5.kiadás'!H199)</f>
        <v>35000</v>
      </c>
      <c r="C23" s="25">
        <v>0</v>
      </c>
      <c r="D23" s="25">
        <v>0</v>
      </c>
      <c r="E23" s="226">
        <f>SUM(B23:D23)</f>
        <v>35000</v>
      </c>
      <c r="F23" s="120"/>
      <c r="I23" s="228"/>
    </row>
    <row r="24" spans="1:9" ht="15.75">
      <c r="A24" s="127" t="s">
        <v>302</v>
      </c>
      <c r="B24" s="226">
        <f>SUM('5.kiadás'!H204)</f>
        <v>1164050</v>
      </c>
      <c r="C24" s="25">
        <v>0</v>
      </c>
      <c r="D24" s="25">
        <v>0</v>
      </c>
      <c r="E24" s="226">
        <f>SUM(B24:D24)</f>
        <v>1164050</v>
      </c>
      <c r="F24" s="73"/>
      <c r="I24" s="228"/>
    </row>
    <row r="25" spans="1:9" ht="15.75">
      <c r="A25" s="127" t="s">
        <v>124</v>
      </c>
      <c r="B25" s="226">
        <f>SUM('5.kiadás'!H190)</f>
        <v>406000</v>
      </c>
      <c r="C25" s="25">
        <v>0</v>
      </c>
      <c r="D25" s="25">
        <v>0</v>
      </c>
      <c r="E25" s="226">
        <f>SUM(B25:D25)</f>
        <v>406000</v>
      </c>
      <c r="F25" s="73"/>
      <c r="I25" s="228"/>
    </row>
    <row r="26" spans="1:6" ht="15.75">
      <c r="A26" s="232" t="s">
        <v>167</v>
      </c>
      <c r="B26" s="227">
        <f>SUM(B8:B25)</f>
        <v>52788964</v>
      </c>
      <c r="C26" s="227">
        <f>SUM(C8:C25)</f>
        <v>13697616</v>
      </c>
      <c r="D26" s="227">
        <f>SUM(D8:D25)</f>
        <v>584000</v>
      </c>
      <c r="E26" s="227">
        <f>SUM(E8:E25)</f>
        <v>67070580</v>
      </c>
      <c r="F26" s="75"/>
    </row>
    <row r="28" spans="1:10" s="2" customFormat="1" ht="15.75">
      <c r="A28" s="27"/>
      <c r="B28" s="11"/>
      <c r="C28" s="11"/>
      <c r="D28" s="11"/>
      <c r="E28" s="11"/>
      <c r="F28" s="11"/>
      <c r="G28" s="45"/>
      <c r="H28" s="20"/>
      <c r="I28" s="20"/>
      <c r="J28" s="21"/>
    </row>
    <row r="29" spans="1:10" s="2" customFormat="1" ht="15.75">
      <c r="A29" s="8"/>
      <c r="B29" s="6"/>
      <c r="C29" s="6"/>
      <c r="D29" s="6"/>
      <c r="E29" s="7"/>
      <c r="F29" s="7"/>
      <c r="G29" s="44"/>
      <c r="H29" s="13"/>
      <c r="I29" s="22"/>
      <c r="J29" s="21"/>
    </row>
    <row r="30" spans="1:10" s="9" customFormat="1" ht="15.75">
      <c r="A30" s="8"/>
      <c r="B30" s="4"/>
      <c r="C30" s="4"/>
      <c r="D30" s="4"/>
      <c r="E30" s="4"/>
      <c r="F30" s="4"/>
      <c r="G30" s="45"/>
      <c r="H30" s="24"/>
      <c r="I30" s="24"/>
      <c r="J30" s="26"/>
    </row>
    <row r="31" spans="1:10" s="9" customFormat="1" ht="15.75">
      <c r="A31" s="8"/>
      <c r="B31" s="4"/>
      <c r="C31" s="4"/>
      <c r="D31" s="4"/>
      <c r="E31" s="4"/>
      <c r="F31" s="4"/>
      <c r="G31" s="45"/>
      <c r="H31" s="24"/>
      <c r="I31" s="24"/>
      <c r="J31" s="26"/>
    </row>
    <row r="32" spans="1:10" s="9" customFormat="1" ht="15.75">
      <c r="A32" s="8"/>
      <c r="B32" s="4"/>
      <c r="C32" s="4"/>
      <c r="D32" s="4"/>
      <c r="E32" s="4"/>
      <c r="F32" s="4"/>
      <c r="G32" s="45"/>
      <c r="H32" s="24"/>
      <c r="I32" s="24"/>
      <c r="J32" s="26"/>
    </row>
    <row r="33" spans="1:10" s="9" customFormat="1" ht="15.75">
      <c r="A33" s="8"/>
      <c r="B33" s="4"/>
      <c r="C33" s="4"/>
      <c r="D33" s="4"/>
      <c r="E33" s="4"/>
      <c r="F33" s="4"/>
      <c r="G33" s="45"/>
      <c r="H33" s="24"/>
      <c r="I33" s="24"/>
      <c r="J33" s="26"/>
    </row>
    <row r="34" spans="1:10" s="2" customFormat="1" ht="15.75">
      <c r="A34" s="8"/>
      <c r="B34" s="6"/>
      <c r="C34" s="6"/>
      <c r="D34" s="6"/>
      <c r="E34" s="43"/>
      <c r="F34" s="7"/>
      <c r="G34" s="44"/>
      <c r="H34" s="13"/>
      <c r="I34" s="22"/>
      <c r="J34" s="21"/>
    </row>
    <row r="35" spans="1:10" s="2" customFormat="1" ht="15.75">
      <c r="A35" s="8"/>
      <c r="B35" s="6"/>
      <c r="C35" s="6"/>
      <c r="D35" s="6"/>
      <c r="E35" s="6"/>
      <c r="F35" s="6"/>
      <c r="G35" s="45"/>
      <c r="H35" s="22"/>
      <c r="I35" s="22"/>
      <c r="J35" s="21"/>
    </row>
    <row r="36" spans="1:10" s="2" customFormat="1" ht="15.75">
      <c r="A36" s="8"/>
      <c r="B36" s="6"/>
      <c r="C36" s="6"/>
      <c r="D36" s="6"/>
      <c r="E36" s="6"/>
      <c r="F36" s="6"/>
      <c r="G36" s="45"/>
      <c r="H36" s="22"/>
      <c r="I36" s="22"/>
      <c r="J36" s="21"/>
    </row>
    <row r="37" spans="1:10" s="2" customFormat="1" ht="15.75">
      <c r="A37" s="8"/>
      <c r="B37" s="6"/>
      <c r="C37" s="6"/>
      <c r="D37" s="6"/>
      <c r="E37" s="6"/>
      <c r="F37" s="6"/>
      <c r="G37" s="45"/>
      <c r="H37" s="22"/>
      <c r="I37" s="22"/>
      <c r="J37" s="21"/>
    </row>
    <row r="38" spans="1:10" s="2" customFormat="1" ht="15.75">
      <c r="A38" s="8"/>
      <c r="B38" s="6"/>
      <c r="C38" s="6"/>
      <c r="D38" s="6"/>
      <c r="E38" s="6"/>
      <c r="F38" s="6"/>
      <c r="G38" s="45"/>
      <c r="H38" s="22"/>
      <c r="I38" s="22"/>
      <c r="J38" s="21"/>
    </row>
    <row r="39" spans="1:10" s="2" customFormat="1" ht="15.75">
      <c r="A39" s="8"/>
      <c r="B39" s="6"/>
      <c r="C39" s="6"/>
      <c r="D39" s="6"/>
      <c r="E39" s="6"/>
      <c r="F39" s="6"/>
      <c r="G39" s="45"/>
      <c r="H39" s="22"/>
      <c r="I39" s="22"/>
      <c r="J39" s="21"/>
    </row>
    <row r="40" spans="1:10" s="2" customFormat="1" ht="15.75">
      <c r="A40" s="8"/>
      <c r="B40" s="4"/>
      <c r="C40" s="6"/>
      <c r="D40" s="6"/>
      <c r="E40" s="6"/>
      <c r="F40" s="6"/>
      <c r="G40" s="45"/>
      <c r="H40" s="22"/>
      <c r="I40" s="22"/>
      <c r="J40" s="21"/>
    </row>
    <row r="41" spans="1:10" s="2" customFormat="1" ht="15.75">
      <c r="A41" s="8"/>
      <c r="B41" s="4"/>
      <c r="C41" s="6"/>
      <c r="D41" s="6"/>
      <c r="E41" s="6"/>
      <c r="F41" s="6"/>
      <c r="G41" s="45"/>
      <c r="H41" s="22"/>
      <c r="I41" s="22"/>
      <c r="J41" s="21"/>
    </row>
    <row r="42" spans="1:10" s="2" customFormat="1" ht="15.75">
      <c r="A42" s="27"/>
      <c r="B42" s="6"/>
      <c r="C42" s="6"/>
      <c r="D42" s="6"/>
      <c r="E42" s="6"/>
      <c r="F42" s="6"/>
      <c r="G42" s="45"/>
      <c r="H42" s="22"/>
      <c r="I42" s="22"/>
      <c r="J42" s="21"/>
    </row>
    <row r="43" spans="1:10" s="2" customFormat="1" ht="15.75">
      <c r="A43" s="8"/>
      <c r="B43" s="6"/>
      <c r="C43" s="6"/>
      <c r="D43" s="6"/>
      <c r="E43" s="6"/>
      <c r="F43" s="6"/>
      <c r="G43" s="45"/>
      <c r="H43" s="22"/>
      <c r="I43" s="22"/>
      <c r="J43" s="21"/>
    </row>
  </sheetData>
  <sheetProtection/>
  <mergeCells count="4">
    <mergeCell ref="A4:E4"/>
    <mergeCell ref="A5:E5"/>
    <mergeCell ref="A1:E1"/>
    <mergeCell ref="A2:E2"/>
  </mergeCells>
  <printOptions gridLines="1" headings="1"/>
  <pageMargins left="0.75" right="0.75" top="1" bottom="1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8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50.8515625" style="0" customWidth="1"/>
    <col min="2" max="2" width="15.7109375" style="0" customWidth="1"/>
    <col min="3" max="3" width="13.7109375" style="0" customWidth="1"/>
  </cols>
  <sheetData>
    <row r="1" spans="1:2" ht="15.75">
      <c r="A1" s="444" t="s">
        <v>326</v>
      </c>
      <c r="B1" s="444"/>
    </row>
    <row r="2" spans="1:4" ht="30.75" customHeight="1">
      <c r="A2" s="444" t="s">
        <v>314</v>
      </c>
      <c r="B2" s="444"/>
      <c r="C2" s="61"/>
      <c r="D2" s="61"/>
    </row>
    <row r="3" spans="1:2" s="262" customFormat="1" ht="27" customHeight="1">
      <c r="A3" s="433" t="s">
        <v>175</v>
      </c>
      <c r="B3" s="433"/>
    </row>
    <row r="4" spans="1:2" s="262" customFormat="1" ht="27" customHeight="1">
      <c r="A4" s="433" t="s">
        <v>289</v>
      </c>
      <c r="B4" s="433"/>
    </row>
    <row r="5" spans="1:3" s="262" customFormat="1" ht="27" customHeight="1">
      <c r="A5" s="470" t="s">
        <v>288</v>
      </c>
      <c r="B5" s="470"/>
      <c r="C5" s="263"/>
    </row>
    <row r="6" spans="1:2" s="262" customFormat="1" ht="27" customHeight="1" thickBot="1">
      <c r="A6" s="244"/>
      <c r="B6" s="244"/>
    </row>
    <row r="7" spans="1:7" s="262" customFormat="1" ht="15.75" customHeight="1">
      <c r="A7" s="471" t="s">
        <v>148</v>
      </c>
      <c r="B7" s="473" t="s">
        <v>209</v>
      </c>
      <c r="C7" s="468" t="s">
        <v>270</v>
      </c>
      <c r="G7" s="263"/>
    </row>
    <row r="8" spans="1:3" s="262" customFormat="1" ht="34.5" customHeight="1">
      <c r="A8" s="472"/>
      <c r="B8" s="474"/>
      <c r="C8" s="469"/>
    </row>
    <row r="9" spans="1:3" s="262" customFormat="1" ht="36.75" customHeight="1">
      <c r="A9" s="302" t="s">
        <v>290</v>
      </c>
      <c r="B9" s="265">
        <v>500000</v>
      </c>
      <c r="C9" s="301">
        <v>500000</v>
      </c>
    </row>
    <row r="10" spans="1:3" s="262" customFormat="1" ht="36.75" customHeight="1">
      <c r="A10" s="302" t="s">
        <v>309</v>
      </c>
      <c r="B10" s="265">
        <v>0</v>
      </c>
      <c r="C10" s="301">
        <v>9932616</v>
      </c>
    </row>
    <row r="11" spans="1:3" s="262" customFormat="1" ht="36.75" customHeight="1">
      <c r="A11" s="264" t="s">
        <v>311</v>
      </c>
      <c r="B11" s="265">
        <v>0</v>
      </c>
      <c r="C11" s="294">
        <v>1100050</v>
      </c>
    </row>
    <row r="12" spans="1:3" s="262" customFormat="1" ht="32.25" customHeight="1" thickBot="1">
      <c r="A12" s="266" t="s">
        <v>154</v>
      </c>
      <c r="B12" s="267">
        <f>SUM(B9:B9)</f>
        <v>500000</v>
      </c>
      <c r="C12" s="267">
        <f>SUM(C9:C11)</f>
        <v>11532666</v>
      </c>
    </row>
    <row r="177" ht="15.75" customHeight="1">
      <c r="B177" s="268"/>
    </row>
    <row r="178" ht="15.75" customHeight="1">
      <c r="B178" s="268"/>
    </row>
  </sheetData>
  <sheetProtection/>
  <mergeCells count="8">
    <mergeCell ref="C7:C8"/>
    <mergeCell ref="A1:B1"/>
    <mergeCell ref="A2:B2"/>
    <mergeCell ref="A3:B3"/>
    <mergeCell ref="A4:B4"/>
    <mergeCell ref="A5:B5"/>
    <mergeCell ref="A7:A8"/>
    <mergeCell ref="B7:B8"/>
  </mergeCells>
  <printOptions gridLines="1" headings="1"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9"/>
  <sheetViews>
    <sheetView zoomScalePageLayoutView="0" workbookViewId="0" topLeftCell="A1">
      <selection activeCell="B1" sqref="B1:F1"/>
    </sheetView>
  </sheetViews>
  <sheetFormatPr defaultColWidth="10.28125" defaultRowHeight="12.75"/>
  <cols>
    <col min="1" max="1" width="5.421875" style="89" customWidth="1"/>
    <col min="2" max="2" width="56.28125" style="76" customWidth="1"/>
    <col min="3" max="3" width="9.140625" style="89" hidden="1" customWidth="1"/>
    <col min="4" max="4" width="14.7109375" style="89" customWidth="1"/>
    <col min="5" max="5" width="13.421875" style="89" customWidth="1"/>
    <col min="6" max="6" width="14.140625" style="76" customWidth="1"/>
    <col min="7" max="16384" width="10.28125" style="89" customWidth="1"/>
  </cols>
  <sheetData>
    <row r="1" spans="2:6" ht="15.75">
      <c r="B1" s="444" t="s">
        <v>325</v>
      </c>
      <c r="C1" s="444"/>
      <c r="D1" s="444"/>
      <c r="E1" s="444"/>
      <c r="F1" s="444"/>
    </row>
    <row r="2" spans="2:6" s="76" customFormat="1" ht="15.75" customHeight="1">
      <c r="B2" s="444" t="s">
        <v>313</v>
      </c>
      <c r="C2" s="444"/>
      <c r="D2" s="444"/>
      <c r="E2" s="444"/>
      <c r="F2" s="444"/>
    </row>
    <row r="3" spans="2:6" s="76" customFormat="1" ht="15.75">
      <c r="B3" s="480" t="s">
        <v>175</v>
      </c>
      <c r="C3" s="480"/>
      <c r="D3" s="480"/>
      <c r="E3" s="480"/>
      <c r="F3" s="480"/>
    </row>
    <row r="4" spans="2:6" s="76" customFormat="1" ht="15.75">
      <c r="B4" s="481" t="s">
        <v>168</v>
      </c>
      <c r="C4" s="481"/>
      <c r="D4" s="481"/>
      <c r="E4" s="481"/>
      <c r="F4" s="481"/>
    </row>
    <row r="5" spans="2:6" s="76" customFormat="1" ht="15.75">
      <c r="B5" s="480" t="s">
        <v>232</v>
      </c>
      <c r="C5" s="480"/>
      <c r="D5" s="480"/>
      <c r="E5" s="480"/>
      <c r="F5" s="482"/>
    </row>
    <row r="6" s="76" customFormat="1" ht="16.5" thickBot="1"/>
    <row r="7" spans="1:6" s="76" customFormat="1" ht="15.75" customHeight="1">
      <c r="A7" s="190"/>
      <c r="B7" s="191"/>
      <c r="C7" s="191"/>
      <c r="D7" s="475" t="s">
        <v>249</v>
      </c>
      <c r="E7" s="475" t="s">
        <v>286</v>
      </c>
      <c r="F7" s="483" t="s">
        <v>294</v>
      </c>
    </row>
    <row r="8" spans="1:6" s="76" customFormat="1" ht="31.5" customHeight="1">
      <c r="A8" s="192"/>
      <c r="B8" s="77" t="s">
        <v>148</v>
      </c>
      <c r="C8" s="78"/>
      <c r="D8" s="477"/>
      <c r="E8" s="476"/>
      <c r="F8" s="484"/>
    </row>
    <row r="9" spans="1:11" s="82" customFormat="1" ht="15.75">
      <c r="A9" s="161" t="s">
        <v>75</v>
      </c>
      <c r="B9" s="98" t="s">
        <v>76</v>
      </c>
      <c r="C9" s="81"/>
      <c r="D9" s="225">
        <v>16763398</v>
      </c>
      <c r="E9" s="229">
        <v>14936709</v>
      </c>
      <c r="F9" s="193">
        <f>SUM('1. mérleg'!D9)</f>
        <v>22839844</v>
      </c>
      <c r="K9" s="160"/>
    </row>
    <row r="10" spans="1:6" s="82" customFormat="1" ht="15.75">
      <c r="A10" s="161" t="s">
        <v>85</v>
      </c>
      <c r="B10" s="98" t="s">
        <v>84</v>
      </c>
      <c r="C10" s="81"/>
      <c r="D10" s="230">
        <v>12752687</v>
      </c>
      <c r="E10" s="229">
        <v>16286546</v>
      </c>
      <c r="F10" s="194">
        <f>SUM('1. mérleg'!D10)</f>
        <v>16550000</v>
      </c>
    </row>
    <row r="11" spans="1:6" s="82" customFormat="1" ht="15.75">
      <c r="A11" s="161" t="s">
        <v>99</v>
      </c>
      <c r="B11" s="98" t="s">
        <v>100</v>
      </c>
      <c r="C11" s="81"/>
      <c r="D11" s="230">
        <v>2874914</v>
      </c>
      <c r="E11" s="229">
        <v>4233897</v>
      </c>
      <c r="F11" s="194">
        <f>SUM('1. mérleg'!D11)</f>
        <v>3320000</v>
      </c>
    </row>
    <row r="12" spans="1:6" s="82" customFormat="1" ht="15.75">
      <c r="A12" s="161" t="s">
        <v>109</v>
      </c>
      <c r="B12" s="99" t="s">
        <v>110</v>
      </c>
      <c r="C12" s="81"/>
      <c r="D12" s="230">
        <v>52598</v>
      </c>
      <c r="E12" s="229">
        <v>733100</v>
      </c>
      <c r="F12" s="194">
        <f>SUM('1. mérleg'!D12)</f>
        <v>227300</v>
      </c>
    </row>
    <row r="13" spans="1:7" s="82" customFormat="1" ht="15.75">
      <c r="A13" s="195"/>
      <c r="B13" s="79"/>
      <c r="C13" s="80"/>
      <c r="D13" s="230"/>
      <c r="E13" s="229"/>
      <c r="F13" s="194"/>
      <c r="G13" s="160"/>
    </row>
    <row r="14" spans="1:6" s="82" customFormat="1" ht="15.75">
      <c r="A14" s="196"/>
      <c r="B14" s="83" t="s">
        <v>169</v>
      </c>
      <c r="C14" s="84">
        <f>SUM(C9:C13)</f>
        <v>0</v>
      </c>
      <c r="D14" s="158">
        <f>SUM(D9:D13)</f>
        <v>32443597</v>
      </c>
      <c r="E14" s="255">
        <f>SUM(E9:E13)</f>
        <v>36190252</v>
      </c>
      <c r="F14" s="197">
        <f>SUM(F9:F13)</f>
        <v>42937144</v>
      </c>
    </row>
    <row r="15" spans="1:6" s="82" customFormat="1" ht="15.75">
      <c r="A15" s="195"/>
      <c r="B15" s="85"/>
      <c r="C15" s="87"/>
      <c r="D15" s="259"/>
      <c r="E15" s="229"/>
      <c r="F15" s="198"/>
    </row>
    <row r="16" spans="1:9" s="82" customFormat="1" ht="15.75">
      <c r="A16" s="161" t="s">
        <v>20</v>
      </c>
      <c r="B16" s="101" t="s">
        <v>153</v>
      </c>
      <c r="C16" s="81"/>
      <c r="D16" s="230">
        <v>13200890</v>
      </c>
      <c r="E16" s="229">
        <v>6852079</v>
      </c>
      <c r="F16" s="194">
        <f>SUM('1. mérleg'!D22)</f>
        <v>12501000</v>
      </c>
      <c r="I16" s="160"/>
    </row>
    <row r="17" spans="1:8" s="82" customFormat="1" ht="15.75">
      <c r="A17" s="161" t="s">
        <v>27</v>
      </c>
      <c r="B17" s="66" t="s">
        <v>156</v>
      </c>
      <c r="C17" s="81"/>
      <c r="D17" s="230">
        <v>2730338</v>
      </c>
      <c r="E17" s="229">
        <v>2270276</v>
      </c>
      <c r="F17" s="194">
        <f>SUM('1. mérleg'!D23)</f>
        <v>2360000</v>
      </c>
      <c r="H17" s="160"/>
    </row>
    <row r="18" spans="1:6" s="82" customFormat="1" ht="15.75">
      <c r="A18" s="161" t="s">
        <v>29</v>
      </c>
      <c r="B18" s="98" t="s">
        <v>30</v>
      </c>
      <c r="C18" s="81"/>
      <c r="D18" s="230">
        <v>12947171</v>
      </c>
      <c r="E18" s="229">
        <v>12630938</v>
      </c>
      <c r="F18" s="194">
        <f>SUM('1. mérleg'!D24)</f>
        <v>15301083</v>
      </c>
    </row>
    <row r="19" spans="1:9" s="82" customFormat="1" ht="15.75">
      <c r="A19" s="161" t="s">
        <v>55</v>
      </c>
      <c r="B19" s="101" t="s">
        <v>157</v>
      </c>
      <c r="C19" s="81"/>
      <c r="D19" s="230">
        <v>467405</v>
      </c>
      <c r="E19" s="229">
        <v>486000</v>
      </c>
      <c r="F19" s="194">
        <f>SUM('1. mérleg'!D25)</f>
        <v>584000</v>
      </c>
      <c r="I19" s="160"/>
    </row>
    <row r="20" spans="1:6" s="82" customFormat="1" ht="15.75">
      <c r="A20" s="161" t="s">
        <v>62</v>
      </c>
      <c r="B20" s="101" t="s">
        <v>63</v>
      </c>
      <c r="C20" s="81"/>
      <c r="D20" s="230">
        <v>7758185</v>
      </c>
      <c r="E20" s="229">
        <v>7389312</v>
      </c>
      <c r="F20" s="194">
        <f>SUM('1. mérleg'!D26)</f>
        <v>24091831</v>
      </c>
    </row>
    <row r="21" spans="1:6" s="82" customFormat="1" ht="15.75">
      <c r="A21" s="195"/>
      <c r="B21" s="79"/>
      <c r="C21" s="81"/>
      <c r="D21" s="230"/>
      <c r="E21" s="254"/>
      <c r="F21" s="194"/>
    </row>
    <row r="22" spans="1:6" s="82" customFormat="1" ht="15.75">
      <c r="A22" s="196"/>
      <c r="B22" s="83" t="s">
        <v>170</v>
      </c>
      <c r="C22" s="88">
        <f>SUM(C16:C21)</f>
        <v>0</v>
      </c>
      <c r="D22" s="159">
        <f>SUM(D16:D21)</f>
        <v>37103989</v>
      </c>
      <c r="E22" s="256">
        <f>SUM(E16:E21)</f>
        <v>29628605</v>
      </c>
      <c r="F22" s="199">
        <f>SUM(F16:F21)</f>
        <v>54837914</v>
      </c>
    </row>
    <row r="23" spans="1:6" s="82" customFormat="1" ht="15.75">
      <c r="A23" s="195"/>
      <c r="B23" s="85"/>
      <c r="C23" s="86"/>
      <c r="D23" s="259"/>
      <c r="E23" s="254"/>
      <c r="F23" s="200"/>
    </row>
    <row r="24" spans="1:6" s="82" customFormat="1" ht="15.75">
      <c r="A24" s="195"/>
      <c r="B24" s="238"/>
      <c r="C24" s="86"/>
      <c r="D24" s="257"/>
      <c r="E24" s="254"/>
      <c r="F24" s="200"/>
    </row>
    <row r="25" spans="1:6" s="91" customFormat="1" ht="15.75">
      <c r="A25" s="161" t="s">
        <v>114</v>
      </c>
      <c r="B25" s="168" t="s">
        <v>115</v>
      </c>
      <c r="C25" s="96"/>
      <c r="D25" s="239">
        <v>11073402</v>
      </c>
      <c r="E25" s="229">
        <v>16137085</v>
      </c>
      <c r="F25" s="201">
        <f>SUM('1. mérleg'!D19)</f>
        <v>5633436</v>
      </c>
    </row>
    <row r="26" spans="1:6" ht="15.75">
      <c r="A26" s="162"/>
      <c r="B26" s="168"/>
      <c r="C26" s="90"/>
      <c r="D26" s="258"/>
      <c r="F26" s="198"/>
    </row>
    <row r="27" spans="1:6" ht="16.5" thickBot="1">
      <c r="A27" s="202"/>
      <c r="B27" s="203" t="s">
        <v>174</v>
      </c>
      <c r="C27" s="204">
        <f>SUM(C25)</f>
        <v>0</v>
      </c>
      <c r="D27" s="205">
        <f>SUM(D25)</f>
        <v>11073402</v>
      </c>
      <c r="E27" s="205">
        <f>SUM(E25)</f>
        <v>16137085</v>
      </c>
      <c r="F27" s="206">
        <f>SUM(F25)</f>
        <v>5633436</v>
      </c>
    </row>
    <row r="28" spans="1:6" ht="15.75">
      <c r="A28" s="90"/>
      <c r="B28" s="97"/>
      <c r="C28" s="90"/>
      <c r="D28" s="90"/>
      <c r="E28" s="90"/>
      <c r="F28" s="97"/>
    </row>
    <row r="29" spans="1:6" ht="15.75">
      <c r="A29" s="478"/>
      <c r="B29" s="478"/>
      <c r="C29" s="90"/>
      <c r="D29" s="90"/>
      <c r="E29" s="90"/>
      <c r="F29" s="97"/>
    </row>
    <row r="30" spans="1:6" ht="15.75">
      <c r="A30" s="66"/>
      <c r="B30" s="98"/>
      <c r="C30" s="90"/>
      <c r="D30" s="90"/>
      <c r="E30" s="90"/>
      <c r="F30" s="97"/>
    </row>
    <row r="31" spans="1:6" ht="15.75">
      <c r="A31" s="66"/>
      <c r="B31" s="98"/>
      <c r="C31" s="90"/>
      <c r="D31" s="90"/>
      <c r="E31" s="90"/>
      <c r="F31" s="97"/>
    </row>
    <row r="32" spans="1:6" ht="15.75">
      <c r="A32" s="66"/>
      <c r="B32" s="98"/>
      <c r="C32" s="90"/>
      <c r="D32" s="90"/>
      <c r="E32" s="90"/>
      <c r="F32" s="97"/>
    </row>
    <row r="33" spans="1:6" ht="15.75">
      <c r="A33" s="66"/>
      <c r="B33" s="99"/>
      <c r="C33" s="90"/>
      <c r="D33" s="90"/>
      <c r="E33" s="90"/>
      <c r="F33" s="97"/>
    </row>
    <row r="34" spans="1:6" ht="15.75">
      <c r="A34" s="64"/>
      <c r="B34" s="64"/>
      <c r="C34" s="90"/>
      <c r="D34" s="90"/>
      <c r="E34" s="90"/>
      <c r="F34" s="97"/>
    </row>
    <row r="35" spans="1:6" ht="15.75">
      <c r="A35" s="66"/>
      <c r="B35" s="66"/>
      <c r="C35" s="90"/>
      <c r="D35" s="90"/>
      <c r="E35" s="90"/>
      <c r="F35" s="97"/>
    </row>
    <row r="36" spans="1:6" ht="15.75">
      <c r="A36" s="66"/>
      <c r="B36" s="98"/>
      <c r="C36" s="90"/>
      <c r="D36" s="90"/>
      <c r="E36" s="90"/>
      <c r="F36" s="97"/>
    </row>
    <row r="37" spans="1:6" ht="15.75">
      <c r="A37" s="66"/>
      <c r="B37" s="98"/>
      <c r="C37" s="90"/>
      <c r="D37" s="90"/>
      <c r="E37" s="90"/>
      <c r="F37" s="97"/>
    </row>
    <row r="38" spans="1:6" ht="15.75">
      <c r="A38" s="64"/>
      <c r="B38" s="98"/>
      <c r="C38" s="90"/>
      <c r="D38" s="90"/>
      <c r="E38" s="90"/>
      <c r="F38" s="97"/>
    </row>
    <row r="39" spans="1:6" ht="15.75">
      <c r="A39" s="64"/>
      <c r="B39" s="98"/>
      <c r="C39" s="90"/>
      <c r="D39" s="90"/>
      <c r="E39" s="90"/>
      <c r="F39" s="97"/>
    </row>
    <row r="40" spans="1:6" ht="15.75">
      <c r="A40" s="66"/>
      <c r="B40" s="98"/>
      <c r="C40" s="90"/>
      <c r="D40" s="90"/>
      <c r="E40" s="90"/>
      <c r="F40" s="97"/>
    </row>
    <row r="41" spans="1:6" ht="15.75">
      <c r="A41" s="64"/>
      <c r="B41" s="64"/>
      <c r="C41" s="90"/>
      <c r="D41" s="90"/>
      <c r="E41" s="90"/>
      <c r="F41" s="97"/>
    </row>
    <row r="42" spans="1:6" ht="15.75">
      <c r="A42" s="479"/>
      <c r="B42" s="479"/>
      <c r="C42" s="90"/>
      <c r="D42" s="90"/>
      <c r="E42" s="90"/>
      <c r="F42" s="97"/>
    </row>
    <row r="43" spans="1:6" ht="15.75">
      <c r="A43" s="66"/>
      <c r="B43" s="101"/>
      <c r="C43" s="90"/>
      <c r="D43" s="90"/>
      <c r="E43" s="90"/>
      <c r="F43" s="97"/>
    </row>
    <row r="44" spans="1:6" ht="15.75">
      <c r="A44" s="66"/>
      <c r="B44" s="66"/>
      <c r="C44" s="90"/>
      <c r="D44" s="90"/>
      <c r="E44" s="90"/>
      <c r="F44" s="97"/>
    </row>
    <row r="45" spans="1:6" ht="15.75">
      <c r="A45" s="66"/>
      <c r="B45" s="98"/>
      <c r="C45" s="90"/>
      <c r="D45" s="90"/>
      <c r="E45" s="90"/>
      <c r="F45" s="97"/>
    </row>
    <row r="46" spans="1:6" ht="15.75">
      <c r="A46" s="66"/>
      <c r="B46" s="101"/>
      <c r="C46" s="90"/>
      <c r="D46" s="90"/>
      <c r="E46" s="90"/>
      <c r="F46" s="97"/>
    </row>
    <row r="47" spans="1:6" ht="15.75">
      <c r="A47" s="66"/>
      <c r="B47" s="101"/>
      <c r="C47" s="90"/>
      <c r="D47" s="90"/>
      <c r="E47" s="90"/>
      <c r="F47" s="97"/>
    </row>
    <row r="48" spans="1:6" ht="15.75">
      <c r="A48" s="100"/>
      <c r="B48" s="102"/>
      <c r="C48" s="90"/>
      <c r="D48" s="90"/>
      <c r="E48" s="90"/>
      <c r="F48" s="97"/>
    </row>
    <row r="49" spans="1:6" ht="15.75">
      <c r="A49" s="98"/>
      <c r="B49" s="101"/>
      <c r="C49" s="90"/>
      <c r="D49" s="90"/>
      <c r="E49" s="90"/>
      <c r="F49" s="97"/>
    </row>
    <row r="50" spans="1:6" ht="15.75">
      <c r="A50" s="98"/>
      <c r="B50" s="101"/>
      <c r="C50" s="90"/>
      <c r="D50" s="90"/>
      <c r="E50" s="90"/>
      <c r="F50" s="97"/>
    </row>
    <row r="51" spans="1:6" ht="15.75">
      <c r="A51" s="66"/>
      <c r="B51" s="66"/>
      <c r="C51" s="90"/>
      <c r="D51" s="90"/>
      <c r="E51" s="90"/>
      <c r="F51" s="97"/>
    </row>
    <row r="52" spans="1:6" ht="15.75">
      <c r="A52" s="66"/>
      <c r="B52" s="66"/>
      <c r="C52" s="90"/>
      <c r="D52" s="90"/>
      <c r="E52" s="90"/>
      <c r="F52" s="97"/>
    </row>
    <row r="53" spans="1:6" ht="15.75">
      <c r="A53" s="64"/>
      <c r="B53" s="66"/>
      <c r="C53" s="90"/>
      <c r="D53" s="90"/>
      <c r="E53" s="90"/>
      <c r="F53" s="97"/>
    </row>
    <row r="54" spans="1:6" ht="15.75">
      <c r="A54" s="66"/>
      <c r="B54" s="66"/>
      <c r="C54" s="90"/>
      <c r="D54" s="90"/>
      <c r="E54" s="90"/>
      <c r="F54" s="97"/>
    </row>
    <row r="55" spans="1:6" ht="15.75">
      <c r="A55" s="90"/>
      <c r="B55" s="66"/>
      <c r="C55" s="90"/>
      <c r="D55" s="90"/>
      <c r="E55" s="90"/>
      <c r="F55" s="97"/>
    </row>
    <row r="56" spans="1:6" ht="15.75">
      <c r="A56" s="90"/>
      <c r="B56" s="97"/>
      <c r="C56" s="90"/>
      <c r="D56" s="90"/>
      <c r="E56" s="90"/>
      <c r="F56" s="97"/>
    </row>
    <row r="57" spans="1:6" ht="15.75">
      <c r="A57" s="90"/>
      <c r="B57" s="97"/>
      <c r="C57" s="90"/>
      <c r="D57" s="90"/>
      <c r="E57" s="90"/>
      <c r="F57" s="97"/>
    </row>
    <row r="58" spans="1:6" ht="15.75">
      <c r="A58" s="90"/>
      <c r="B58" s="97"/>
      <c r="C58" s="90"/>
      <c r="D58" s="90"/>
      <c r="E58" s="90"/>
      <c r="F58" s="97"/>
    </row>
    <row r="59" spans="1:6" ht="15.75">
      <c r="A59" s="90"/>
      <c r="B59" s="97"/>
      <c r="C59" s="90"/>
      <c r="D59" s="90"/>
      <c r="E59" s="90"/>
      <c r="F59" s="97"/>
    </row>
  </sheetData>
  <sheetProtection/>
  <mergeCells count="10">
    <mergeCell ref="E7:E8"/>
    <mergeCell ref="D7:D8"/>
    <mergeCell ref="B1:F1"/>
    <mergeCell ref="A29:B29"/>
    <mergeCell ref="A42:B42"/>
    <mergeCell ref="B3:F3"/>
    <mergeCell ref="B4:F4"/>
    <mergeCell ref="B5:F5"/>
    <mergeCell ref="F7:F8"/>
    <mergeCell ref="B2:F2"/>
  </mergeCells>
  <printOptions gridLines="1" headings="1"/>
  <pageMargins left="0.75" right="0.75" top="1" bottom="1" header="0.5" footer="0.5"/>
  <pageSetup horizontalDpi="600" verticalDpi="600" orientation="portrait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K27" sqref="K27"/>
    </sheetView>
  </sheetViews>
  <sheetFormatPr defaultColWidth="10.28125" defaultRowHeight="12.75"/>
  <cols>
    <col min="1" max="1" width="6.00390625" style="89" customWidth="1"/>
    <col min="2" max="2" width="52.57421875" style="91" customWidth="1"/>
    <col min="3" max="3" width="14.421875" style="91" customWidth="1"/>
    <col min="4" max="4" width="13.57421875" style="91" customWidth="1"/>
    <col min="5" max="5" width="21.7109375" style="89" customWidth="1"/>
    <col min="6" max="16384" width="10.28125" style="89" customWidth="1"/>
  </cols>
  <sheetData>
    <row r="1" spans="2:5" s="91" customFormat="1" ht="19.5" customHeight="1">
      <c r="B1" s="444" t="s">
        <v>291</v>
      </c>
      <c r="C1" s="444"/>
      <c r="D1" s="444"/>
      <c r="E1" s="444"/>
    </row>
    <row r="2" spans="2:5" s="91" customFormat="1" ht="19.5" customHeight="1">
      <c r="B2" s="444" t="s">
        <v>312</v>
      </c>
      <c r="C2" s="444"/>
      <c r="D2" s="444"/>
      <c r="E2" s="444"/>
    </row>
    <row r="3" spans="2:4" s="91" customFormat="1" ht="19.5" customHeight="1">
      <c r="B3" s="480" t="s">
        <v>175</v>
      </c>
      <c r="C3" s="480"/>
      <c r="D3" s="480"/>
    </row>
    <row r="4" spans="2:4" s="91" customFormat="1" ht="15.75">
      <c r="B4" s="481" t="s">
        <v>171</v>
      </c>
      <c r="C4" s="481"/>
      <c r="D4" s="481"/>
    </row>
    <row r="5" spans="2:4" s="91" customFormat="1" ht="15.75">
      <c r="B5" s="481"/>
      <c r="C5" s="481"/>
      <c r="D5" s="481"/>
    </row>
    <row r="6" spans="1:4" s="91" customFormat="1" ht="15.75" customHeight="1" thickBot="1">
      <c r="A6" s="96"/>
      <c r="B6" s="135"/>
      <c r="C6" s="135"/>
      <c r="D6" s="135"/>
    </row>
    <row r="7" spans="1:5" s="91" customFormat="1" ht="31.5">
      <c r="A7" s="207"/>
      <c r="B7" s="208" t="s">
        <v>148</v>
      </c>
      <c r="C7" s="231" t="s">
        <v>249</v>
      </c>
      <c r="D7" s="208" t="s">
        <v>287</v>
      </c>
      <c r="E7" s="289" t="s">
        <v>294</v>
      </c>
    </row>
    <row r="8" spans="1:5" s="91" customFormat="1" ht="15.75">
      <c r="A8" s="161" t="s">
        <v>160</v>
      </c>
      <c r="B8" s="167" t="s">
        <v>161</v>
      </c>
      <c r="C8" s="230">
        <v>291000</v>
      </c>
      <c r="D8" s="91">
        <v>0</v>
      </c>
      <c r="E8" s="209">
        <f>SUM('1. mérleg'!D14)</f>
        <v>0</v>
      </c>
    </row>
    <row r="9" spans="1:5" s="91" customFormat="1" ht="15.75">
      <c r="A9" s="161" t="s">
        <v>105</v>
      </c>
      <c r="B9" s="168" t="s">
        <v>106</v>
      </c>
      <c r="C9" s="230">
        <v>300000</v>
      </c>
      <c r="D9" s="229">
        <v>1500000</v>
      </c>
      <c r="E9" s="210">
        <f>SUM('1. mérleg'!D15)</f>
        <v>18500000</v>
      </c>
    </row>
    <row r="10" spans="1:5" s="91" customFormat="1" ht="15.75">
      <c r="A10" s="161" t="s">
        <v>112</v>
      </c>
      <c r="B10" s="168" t="s">
        <v>162</v>
      </c>
      <c r="C10" s="230">
        <v>0</v>
      </c>
      <c r="D10" s="229">
        <v>0</v>
      </c>
      <c r="E10" s="210">
        <f>SUM('1. mérleg'!D16)</f>
        <v>0</v>
      </c>
    </row>
    <row r="11" spans="1:6" s="91" customFormat="1" ht="15.75">
      <c r="A11" s="211"/>
      <c r="B11" s="169"/>
      <c r="C11" s="230"/>
      <c r="D11" s="229"/>
      <c r="E11" s="290"/>
      <c r="F11" s="96"/>
    </row>
    <row r="12" spans="1:8" s="91" customFormat="1" ht="15.75">
      <c r="A12" s="212"/>
      <c r="B12" s="170" t="s">
        <v>172</v>
      </c>
      <c r="C12" s="175">
        <f>SUM(C8:C11)</f>
        <v>591000</v>
      </c>
      <c r="D12" s="240">
        <f>SUM(D8:D11)</f>
        <v>1500000</v>
      </c>
      <c r="E12" s="213">
        <f>SUM(E8:E11)</f>
        <v>18500000</v>
      </c>
      <c r="H12" s="96"/>
    </row>
    <row r="13" spans="1:5" s="92" customFormat="1" ht="15.75">
      <c r="A13" s="214"/>
      <c r="B13" s="171"/>
      <c r="C13" s="225"/>
      <c r="D13" s="229"/>
      <c r="E13" s="291"/>
    </row>
    <row r="14" spans="1:5" s="92" customFormat="1" ht="15.75">
      <c r="A14" s="164" t="s">
        <v>69</v>
      </c>
      <c r="B14" s="172" t="s">
        <v>70</v>
      </c>
      <c r="C14" s="230">
        <v>515722</v>
      </c>
      <c r="D14" s="229">
        <v>1000000</v>
      </c>
      <c r="E14" s="215">
        <f>SUM('1. mérleg'!D28)</f>
        <v>0</v>
      </c>
    </row>
    <row r="15" spans="1:8" s="92" customFormat="1" ht="15.75">
      <c r="A15" s="164" t="s">
        <v>71</v>
      </c>
      <c r="B15" s="172" t="s">
        <v>72</v>
      </c>
      <c r="C15" s="230">
        <v>238760</v>
      </c>
      <c r="D15" s="229">
        <v>0</v>
      </c>
      <c r="E15" s="201">
        <f>SUM('1. mérleg'!D29)</f>
        <v>11532666</v>
      </c>
      <c r="H15" s="261"/>
    </row>
    <row r="16" spans="1:5" s="92" customFormat="1" ht="15.75">
      <c r="A16" s="161" t="s">
        <v>74</v>
      </c>
      <c r="B16" s="173" t="s">
        <v>73</v>
      </c>
      <c r="C16" s="230">
        <v>15605</v>
      </c>
      <c r="D16" s="229">
        <v>0</v>
      </c>
      <c r="E16" s="210">
        <f>SUM('1. mérleg'!D30)</f>
        <v>0</v>
      </c>
    </row>
    <row r="17" spans="1:5" s="92" customFormat="1" ht="15.75">
      <c r="A17" s="214"/>
      <c r="B17" s="169"/>
      <c r="C17" s="230"/>
      <c r="D17" s="229"/>
      <c r="E17" s="291"/>
    </row>
    <row r="18" spans="1:8" s="92" customFormat="1" ht="15.75">
      <c r="A18" s="216"/>
      <c r="B18" s="170" t="s">
        <v>173</v>
      </c>
      <c r="C18" s="176">
        <f>SUM(C14:C17)</f>
        <v>770087</v>
      </c>
      <c r="D18" s="241">
        <f>SUM(D14:D17)</f>
        <v>1000000</v>
      </c>
      <c r="E18" s="217">
        <f>SUM(E14:E17)</f>
        <v>11532666</v>
      </c>
      <c r="H18" s="261"/>
    </row>
    <row r="19" spans="1:5" s="92" customFormat="1" ht="15.75">
      <c r="A19" s="214"/>
      <c r="B19" s="174"/>
      <c r="C19" s="230"/>
      <c r="D19" s="229"/>
      <c r="E19" s="291"/>
    </row>
    <row r="20" spans="1:5" s="92" customFormat="1" ht="15.75">
      <c r="A20" s="214"/>
      <c r="B20" s="174"/>
      <c r="C20" s="230"/>
      <c r="D20" s="229"/>
      <c r="E20" s="291"/>
    </row>
    <row r="21" spans="1:5" s="92" customFormat="1" ht="15.75">
      <c r="A21" s="214"/>
      <c r="B21" s="173"/>
      <c r="C21" s="230"/>
      <c r="D21" s="229"/>
      <c r="E21" s="291"/>
    </row>
    <row r="22" spans="1:5" s="92" customFormat="1" ht="15.75">
      <c r="A22" s="161" t="s">
        <v>159</v>
      </c>
      <c r="B22" s="173" t="s">
        <v>158</v>
      </c>
      <c r="C22" s="230">
        <v>1425893</v>
      </c>
      <c r="D22" s="229">
        <v>11214892</v>
      </c>
      <c r="E22" s="215">
        <f>SUM('1. mérleg'!D33)</f>
        <v>700000</v>
      </c>
    </row>
    <row r="23" spans="1:5" s="92" customFormat="1" ht="15.75">
      <c r="A23" s="161"/>
      <c r="B23" s="173"/>
      <c r="C23" s="230"/>
      <c r="D23" s="260"/>
      <c r="E23" s="291"/>
    </row>
    <row r="24" spans="1:5" s="92" customFormat="1" ht="16.5" thickBot="1">
      <c r="A24" s="218"/>
      <c r="B24" s="219" t="s">
        <v>158</v>
      </c>
      <c r="C24" s="220">
        <f>SUM(C22:C23)</f>
        <v>1425893</v>
      </c>
      <c r="D24" s="220">
        <f>SUM(D22:D23)</f>
        <v>11214892</v>
      </c>
      <c r="E24" s="221">
        <f>SUM(E22)</f>
        <v>700000</v>
      </c>
    </row>
    <row r="25" spans="1:4" s="92" customFormat="1" ht="15.75">
      <c r="A25" s="63"/>
      <c r="B25" s="66"/>
      <c r="C25" s="93"/>
      <c r="D25" s="93"/>
    </row>
    <row r="26" spans="2:4" s="92" customFormat="1" ht="45.75" customHeight="1">
      <c r="B26" s="94"/>
      <c r="C26" s="95"/>
      <c r="D26" s="95"/>
    </row>
    <row r="27" spans="2:4" s="92" customFormat="1" ht="44.25" customHeight="1">
      <c r="B27" s="94"/>
      <c r="C27" s="95"/>
      <c r="D27" s="95"/>
    </row>
  </sheetData>
  <sheetProtection/>
  <mergeCells count="5">
    <mergeCell ref="B5:D5"/>
    <mergeCell ref="B3:D3"/>
    <mergeCell ref="B4:D4"/>
    <mergeCell ref="B1:E1"/>
    <mergeCell ref="B2:E2"/>
  </mergeCells>
  <printOptions gridLines="1" headings="1"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2019-10-03T07:58:49Z</cp:lastPrinted>
  <dcterms:created xsi:type="dcterms:W3CDTF">2011-11-25T07:46:57Z</dcterms:created>
  <dcterms:modified xsi:type="dcterms:W3CDTF">2019-10-03T07:59:51Z</dcterms:modified>
  <cp:category/>
  <cp:version/>
  <cp:contentType/>
  <cp:contentStatus/>
</cp:coreProperties>
</file>