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00" windowHeight="6435" tabRatio="947" activeTab="8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</sheets>
  <definedNames>
    <definedName name="Excel_BuiltIn_Print_Area_1_1">#REF!</definedName>
    <definedName name="Excel_BuiltIn_Print_Area_2_1">#REF!</definedName>
    <definedName name="Excel_BuiltIn_Print_Area_3_1">'5.kiadás'!$A$2:$E$564</definedName>
    <definedName name="_xlnm.Print_Titles" localSheetId="4">'5.kiadás'!$2:$8</definedName>
    <definedName name="_xlnm.Print_Area" localSheetId="1">'2. bevételek'!$A$1:$H$96</definedName>
    <definedName name="_xlnm.Print_Area" localSheetId="4">'5.kiadás'!$A$1:$H$215</definedName>
    <definedName name="_xlnm.Print_Area" localSheetId="5">'6. kiadás feladatonként'!$A$1:$E$25</definedName>
    <definedName name="_xlnm.Print_Area" localSheetId="6">'7. felhalmozás'!$A$1:$C$12</definedName>
    <definedName name="_xlnm.Print_Area" localSheetId="7">'8. táj adatok műk'!$A$1:$F$29</definedName>
    <definedName name="_xlnm.Print_Area" localSheetId="8">'9. táj adatok felh'!$A$1:$E$25</definedName>
  </definedNames>
  <calcPr fullCalcOnLoad="1"/>
</workbook>
</file>

<file path=xl/comments1.xml><?xml version="1.0" encoding="utf-8"?>
<comments xmlns="http://schemas.openxmlformats.org/spreadsheetml/2006/main">
  <authors>
    <author>Kalman</author>
  </authors>
  <commentList>
    <comment ref="A1" authorId="0">
      <text>
        <r>
          <rPr>
            <b/>
            <sz val="9"/>
            <rFont val="Segoe UI"/>
            <family val="2"/>
          </rPr>
          <t xml:space="preserve">Módosította </t>
        </r>
        <r>
          <rPr>
            <sz val="9"/>
            <rFont val="Segoe UI"/>
            <family val="2"/>
          </rPr>
          <t>a 9/2019. (XI.25.) önkormányzati rendelet 3. §-a, hatályos 2019. november 26-tól.</t>
        </r>
      </text>
    </comment>
  </commentList>
</comments>
</file>

<file path=xl/comments2.xml><?xml version="1.0" encoding="utf-8"?>
<comments xmlns="http://schemas.openxmlformats.org/spreadsheetml/2006/main">
  <authors>
    <author>Kalman</author>
  </authors>
  <commentList>
    <comment ref="E1" authorId="0">
      <text>
        <r>
          <rPr>
            <b/>
            <sz val="9"/>
            <rFont val="Segoe UI"/>
            <family val="2"/>
          </rPr>
          <t xml:space="preserve">Módosította </t>
        </r>
        <r>
          <rPr>
            <sz val="9"/>
            <rFont val="Segoe UI"/>
            <family val="2"/>
          </rPr>
          <t xml:space="preserve">a 9/2019. (XI.25.) önkormányzati rendelet 3. §-a, hatályos 2019. november 26-tól.
</t>
        </r>
      </text>
    </comment>
  </commentList>
</comments>
</file>

<file path=xl/comments3.xml><?xml version="1.0" encoding="utf-8"?>
<comments xmlns="http://schemas.openxmlformats.org/spreadsheetml/2006/main">
  <authors>
    <author>Kalman</author>
  </authors>
  <commentList>
    <comment ref="E1" authorId="0">
      <text>
        <r>
          <rPr>
            <b/>
            <sz val="9"/>
            <rFont val="Segoe UI"/>
            <family val="2"/>
          </rPr>
          <t xml:space="preserve">Módosította </t>
        </r>
        <r>
          <rPr>
            <sz val="9"/>
            <rFont val="Segoe UI"/>
            <family val="2"/>
          </rPr>
          <t>a 9/2019. (XI.25.) önkormányzati rendelet 3. §-a, hatályos 2019. november 26-tól.</t>
        </r>
      </text>
    </comment>
  </commentList>
</comments>
</file>

<file path=xl/comments4.xml><?xml version="1.0" encoding="utf-8"?>
<comments xmlns="http://schemas.openxmlformats.org/spreadsheetml/2006/main">
  <authors>
    <author>Kalman</author>
  </authors>
  <commentList>
    <comment ref="A1" authorId="0">
      <text>
        <r>
          <rPr>
            <b/>
            <sz val="9"/>
            <rFont val="Segoe UI"/>
            <family val="2"/>
          </rPr>
          <t xml:space="preserve">Módosította </t>
        </r>
        <r>
          <rPr>
            <sz val="9"/>
            <rFont val="Segoe UI"/>
            <family val="2"/>
          </rPr>
          <t>a 9/2019. (XI.25.) önkormányzati rendelet 3. §-a, hatályos 2019. november 26-tól.</t>
        </r>
      </text>
    </comment>
  </commentList>
</comments>
</file>

<file path=xl/comments5.xml><?xml version="1.0" encoding="utf-8"?>
<comments xmlns="http://schemas.openxmlformats.org/spreadsheetml/2006/main">
  <authors>
    <author>Kalman</author>
  </authors>
  <commentList>
    <comment ref="E1" authorId="0">
      <text>
        <r>
          <rPr>
            <b/>
            <sz val="9"/>
            <rFont val="Segoe UI"/>
            <family val="2"/>
          </rPr>
          <t xml:space="preserve">Módosította </t>
        </r>
        <r>
          <rPr>
            <sz val="9"/>
            <rFont val="Segoe UI"/>
            <family val="2"/>
          </rPr>
          <t>a 9/2019. (XI.25.) önkormányzati rendelet 3. §-a, hatályos 2019. november 26-tól.</t>
        </r>
      </text>
    </comment>
  </commentList>
</comments>
</file>

<file path=xl/comments6.xml><?xml version="1.0" encoding="utf-8"?>
<comments xmlns="http://schemas.openxmlformats.org/spreadsheetml/2006/main">
  <authors>
    <author>Kalman</author>
  </authors>
  <commentList>
    <comment ref="A1" authorId="0">
      <text>
        <r>
          <rPr>
            <b/>
            <sz val="9"/>
            <rFont val="Segoe UI"/>
            <family val="2"/>
          </rPr>
          <t xml:space="preserve">Módosította </t>
        </r>
        <r>
          <rPr>
            <sz val="9"/>
            <rFont val="Segoe UI"/>
            <family val="0"/>
          </rPr>
          <t>a 9/2019. (XI.25.) önkormányzati rendelet 3. §-a, hatályos 2019. november 26-tól.</t>
        </r>
      </text>
    </comment>
  </commentList>
</comments>
</file>

<file path=xl/comments7.xml><?xml version="1.0" encoding="utf-8"?>
<comments xmlns="http://schemas.openxmlformats.org/spreadsheetml/2006/main">
  <authors>
    <author>Kalman</author>
  </authors>
  <commentList>
    <comment ref="A1" authorId="0">
      <text>
        <r>
          <rPr>
            <b/>
            <sz val="9"/>
            <rFont val="Segoe UI"/>
            <family val="2"/>
          </rPr>
          <t>Módosította</t>
        </r>
        <r>
          <rPr>
            <sz val="9"/>
            <rFont val="Segoe UI"/>
            <family val="2"/>
          </rPr>
          <t xml:space="preserve"> a 9/2019. (XI.25.) önkormányzati rendelet 3. §-a, hatályos 2019. november 26-tól.</t>
        </r>
      </text>
    </comment>
  </commentList>
</comments>
</file>

<file path=xl/comments8.xml><?xml version="1.0" encoding="utf-8"?>
<comments xmlns="http://schemas.openxmlformats.org/spreadsheetml/2006/main">
  <authors>
    <author>Kalman</author>
  </authors>
  <commentList>
    <comment ref="B1" authorId="0">
      <text>
        <r>
          <rPr>
            <b/>
            <sz val="9"/>
            <rFont val="Segoe UI"/>
            <family val="2"/>
          </rPr>
          <t>Módosította</t>
        </r>
        <r>
          <rPr>
            <sz val="9"/>
            <rFont val="Segoe UI"/>
            <family val="2"/>
          </rPr>
          <t xml:space="preserve"> a 9/2019. (XI.25.) önkormányzati rendelet 3. §-a, hatályos 2019. november 26-tól.</t>
        </r>
      </text>
    </comment>
  </commentList>
</comments>
</file>

<file path=xl/comments9.xml><?xml version="1.0" encoding="utf-8"?>
<comments xmlns="http://schemas.openxmlformats.org/spreadsheetml/2006/main">
  <authors>
    <author>Kalman</author>
  </authors>
  <commentList>
    <comment ref="B1" authorId="0">
      <text>
        <r>
          <rPr>
            <b/>
            <sz val="9"/>
            <rFont val="Segoe UI"/>
            <family val="2"/>
          </rPr>
          <t xml:space="preserve">Módosította </t>
        </r>
        <r>
          <rPr>
            <sz val="9"/>
            <rFont val="Segoe UI"/>
            <family val="2"/>
          </rPr>
          <t>a 9/2019. (XI.25.) önkormányzati rendelet 3. §-a, hatályos 2019. november 26-tól.</t>
        </r>
      </text>
    </comment>
  </commentList>
</comments>
</file>

<file path=xl/sharedStrings.xml><?xml version="1.0" encoding="utf-8"?>
<sst xmlns="http://schemas.openxmlformats.org/spreadsheetml/2006/main" count="665" uniqueCount="301">
  <si>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</si>
  <si>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</si>
  <si>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</si>
  <si>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</si>
  <si>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</si>
  <si>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</si>
  <si>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</si>
  <si>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</si>
  <si>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</si>
  <si>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</si>
  <si>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</si>
  <si>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</si>
  <si>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</si>
  <si>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</si>
  <si>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</si>
  <si>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</si>
  <si>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</si>
  <si>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</si>
  <si>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</si>
  <si>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</si>
  <si>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</si>
  <si>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</si>
  <si>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</si>
  <si>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</si>
  <si>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</si>
  <si>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</si>
  <si>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</si>
  <si>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</si>
  <si>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</si>
  <si>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</si>
  <si>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</si>
  <si>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</si>
  <si>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</si>
  <si>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</si>
  <si>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</si>
  <si>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</si>
  <si>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</si>
  <si>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</si>
  <si>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</si>
  <si>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</si>
  <si>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</si>
  <si>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</si>
  <si>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</si>
  <si>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</si>
  <si>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</si>
  <si>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</si>
  <si>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</si>
  <si>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K334</t>
  </si>
  <si>
    <t>K337</t>
  </si>
  <si>
    <t>Egyéb szolgáltatások</t>
  </si>
  <si>
    <t>Egyéb üzemeltetési, fenntartási szolg.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</si>
  <si>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</si>
  <si>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</si>
  <si>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</si>
  <si>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</si>
  <si>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</si>
  <si>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</si>
  <si>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</si>
  <si>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</si>
  <si>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</si>
  <si>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</si>
  <si>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</si>
  <si>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</si>
  <si>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</si>
  <si>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</si>
  <si>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</si>
  <si>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</si>
  <si>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</si>
  <si>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</si>
  <si>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</si>
  <si>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</si>
  <si>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K7</t>
  </si>
  <si>
    <t>Felújítások</t>
  </si>
  <si>
    <t>Egyéb felhalmozási célú kiadások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</si>
  <si>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</si>
  <si>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</si>
  <si>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</si>
  <si>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</si>
  <si>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</si>
  <si>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</si>
  <si>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</si>
  <si>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</si>
  <si>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</si>
  <si>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</si>
  <si>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</si>
  <si>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</si>
  <si>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</si>
  <si>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</si>
  <si>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</si>
  <si>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</si>
  <si>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</si>
  <si>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</si>
  <si>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</si>
  <si>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</si>
  <si>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</si>
  <si>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</si>
  <si>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</si>
  <si>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</si>
  <si>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</si>
  <si>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</si>
  <si>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</si>
  <si>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</si>
  <si>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</si>
  <si>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</si>
  <si>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</si>
  <si>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</si>
  <si>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</si>
  <si>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</si>
  <si>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</si>
  <si>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</si>
  <si>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</si>
  <si>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</si>
  <si>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</si>
  <si>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</si>
  <si>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</si>
  <si>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</si>
  <si>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</si>
  <si>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</si>
  <si>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</si>
  <si>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</si>
  <si>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</si>
  <si>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</si>
  <si>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</si>
  <si>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066020 Város és községgazdálkodási egyéb szolgáltatások</t>
  </si>
  <si>
    <t>052020 Szennyvíz gyűjtése, tisztítása, elhelyezése</t>
  </si>
  <si>
    <t>013320 Köztemető-fenntartás és működtetés</t>
  </si>
  <si>
    <t>064010 Közvilágítás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</si>
  <si>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</si>
  <si>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</si>
  <si>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</si>
  <si>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</si>
  <si>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</si>
  <si>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</si>
  <si>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</si>
  <si>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</si>
  <si>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</si>
  <si>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</si>
  <si>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</si>
  <si>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</si>
  <si>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</si>
  <si>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</si>
  <si>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</si>
  <si>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</si>
  <si>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</si>
  <si>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</si>
  <si>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</si>
  <si>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</si>
  <si>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</si>
  <si>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</si>
  <si>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</si>
  <si>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</si>
  <si>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</si>
  <si>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</si>
  <si>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</si>
  <si>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</si>
  <si>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</si>
  <si>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</si>
  <si>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</si>
  <si>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</si>
  <si>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</si>
  <si>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</si>
  <si>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</si>
  <si>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</si>
  <si>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</si>
  <si>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</si>
  <si>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</si>
  <si>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</si>
  <si>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</si>
  <si>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</si>
  <si>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</si>
  <si>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</si>
  <si>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</si>
  <si>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</si>
  <si>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</si>
  <si>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Finanszírozási bevételek összesen</t>
  </si>
  <si>
    <t>BALATONRENDES KÖZSÉG ÖNKORMÁNYZATA</t>
  </si>
  <si>
    <t>051030 Nem veszélyes hulladék begyűjtése, átrakása, szállítása</t>
  </si>
  <si>
    <t>Informatikai szolgáltatás igénybevétele</t>
  </si>
  <si>
    <t>Internet díja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</si>
  <si>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</si>
  <si>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</si>
  <si>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</si>
  <si>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</si>
  <si>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</si>
  <si>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</si>
  <si>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</si>
  <si>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</si>
  <si>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</si>
  <si>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</si>
  <si>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</si>
  <si>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</si>
  <si>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</si>
  <si>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</si>
  <si>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</si>
  <si>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</si>
  <si>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</si>
  <si>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</si>
  <si>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</si>
  <si>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</si>
  <si>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</si>
  <si>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</si>
  <si>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</si>
  <si>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</si>
  <si>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>K71</t>
  </si>
  <si>
    <t>Ingatlanok felújítása</t>
  </si>
  <si>
    <t>K74</t>
  </si>
  <si>
    <t>Választott tisztségviselők juttatásai</t>
  </si>
  <si>
    <t>Biztosítási díjak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</si>
  <si>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</si>
  <si>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</si>
  <si>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</si>
  <si>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</si>
  <si>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</si>
  <si>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</si>
  <si>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</si>
  <si>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</si>
  <si>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Önkormányzati  képviselők, polgármester juttatása</t>
  </si>
  <si>
    <t>K335</t>
  </si>
  <si>
    <t>Közvetített szolgáltatások</t>
  </si>
  <si>
    <t>K513</t>
  </si>
  <si>
    <t>Kompenzáció</t>
  </si>
  <si>
    <t>K21</t>
  </si>
  <si>
    <t>K27</t>
  </si>
  <si>
    <t>Személyi jövedelemadó</t>
  </si>
  <si>
    <t>K122</t>
  </si>
  <si>
    <t>Munkavégzésre irányuló egyéb jogviszonyban nem saját foglalkoztatottnak fizetett juttatások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</si>
  <si>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</si>
  <si>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</si>
  <si>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</si>
  <si>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</si>
  <si>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</si>
  <si>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(adatok Ft – ban )</t>
  </si>
  <si>
    <t>adatok Ft-ban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</si>
  <si>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</si>
  <si>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</si>
  <si>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</si>
  <si>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</si>
  <si>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</si>
  <si>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</si>
  <si>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</si>
  <si>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Informatikai eszközök</t>
  </si>
  <si>
    <t>B65</t>
  </si>
  <si>
    <t>K1109</t>
  </si>
  <si>
    <t>Közlekedési költségtérítés</t>
  </si>
  <si>
    <t>106020 Lakásfenntartással, lakhatással összefüggő ellátások</t>
  </si>
  <si>
    <t>Egyéb anyagbeszerzés (szociális tűzifa)</t>
  </si>
  <si>
    <t>Előirányzatok adatok Ft-ban</t>
  </si>
  <si>
    <t xml:space="preserve">Felújítási célú előzetesen felszámított áfa </t>
  </si>
  <si>
    <t>2017. teljesítés</t>
  </si>
  <si>
    <t>Módosított előirányzat</t>
  </si>
  <si>
    <t>B411</t>
  </si>
  <si>
    <t>Egyéb működési bevételek</t>
  </si>
  <si>
    <t>Honlap karbantartás, informatikai szolgáltatások igénybevétele</t>
  </si>
  <si>
    <t>Támogatásértékű működési kiadás Szociális szolgálatnak</t>
  </si>
  <si>
    <t>Támogatásértékű működési kiadás Révfülöp és Térsége Napközi Otthonos Óvoda részére</t>
  </si>
  <si>
    <t>Orvosi rendelő vizesblokkjának felújítása</t>
  </si>
  <si>
    <t xml:space="preserve">2019. évi költségvetés kiadási </t>
  </si>
  <si>
    <t>2019. évi költségvetés bevételei</t>
  </si>
  <si>
    <t>Egyéb bevételek</t>
  </si>
  <si>
    <t>2019. évi költségvetés bevételei jogcímenként</t>
  </si>
  <si>
    <t>2019. évi BEVÉTELEK feladatonkénti  bontása (Ft-ban)</t>
  </si>
  <si>
    <t>2019. évi KIADÁSOK feladatonkénti  bontása (Ft-ban)</t>
  </si>
  <si>
    <t xml:space="preserve">2019. évi költségvetés összevont mérlege </t>
  </si>
  <si>
    <t>2018. teljesítés</t>
  </si>
  <si>
    <t>2018. évi teljesítés</t>
  </si>
  <si>
    <t xml:space="preserve"> felújítások, beruházások kiemelt előirányzatonként</t>
  </si>
  <si>
    <t xml:space="preserve">2019. évi költségvetés felhalmozási célú kiadási </t>
  </si>
  <si>
    <t>Orvosi rendelő vizesblokk felújítása</t>
  </si>
  <si>
    <t>eredeti előirányzat</t>
  </si>
  <si>
    <t>módosított előirányzat</t>
  </si>
  <si>
    <t>2019. módosított előirányzat</t>
  </si>
  <si>
    <t>Előző évi elszámolásból származó kiadások</t>
  </si>
  <si>
    <t>K502</t>
  </si>
  <si>
    <t>900020 Önkormányzatok funkcióra nem sorolható bevételei államháztartáson kívülről</t>
  </si>
  <si>
    <t>Egyéb dologi kiadások</t>
  </si>
  <si>
    <t>Egyéb vállalkozástól működési célú átvett pénzeszköz</t>
  </si>
  <si>
    <t>062020 Településfejlesztési projektek és támogatásuk</t>
  </si>
  <si>
    <t>Működési célú támogatások bevételei</t>
  </si>
  <si>
    <t>072111 Háziorvosi alapellátás</t>
  </si>
  <si>
    <t>Kultúrház felújítása</t>
  </si>
  <si>
    <t>Felújítási célú előzetesen felszámított áfa</t>
  </si>
  <si>
    <t>orvosi rendelő felújítása</t>
  </si>
  <si>
    <t>082092 Közművelődés-hagyományos közösségi kulturális értékek gondozása</t>
  </si>
  <si>
    <t xml:space="preserve">B6 </t>
  </si>
  <si>
    <t>szociális tüzifa</t>
  </si>
  <si>
    <t>Kulturház felújítás</t>
  </si>
  <si>
    <t>orvosi rendelő felújítás</t>
  </si>
  <si>
    <t>Orvosi rendelő felújítás</t>
  </si>
  <si>
    <t xml:space="preserve">Civil szervezetek támogatása </t>
  </si>
  <si>
    <t>Karbantartás, kisjavítás</t>
  </si>
  <si>
    <t>2019.évi Lakossági víz- és csatronaszolgáltatás támogatása</t>
  </si>
  <si>
    <t>Közművelődési érdekeltségnövelő támogatás</t>
  </si>
  <si>
    <t>1. melléklet a 2/2019 (II.27.) önkormányzati rendelethez</t>
  </si>
  <si>
    <t>2. melléklet a 2/2019 (II.27.) önkormányzati rendelethez</t>
  </si>
  <si>
    <t>3. melléklet a 2/2019 (II.27.) önkormányzati rendelethez</t>
  </si>
  <si>
    <t>4. melléklet a 2/2019 (II.27.) önkormányzati rendelethez</t>
  </si>
  <si>
    <t>5. melléklet a 2/2019 (II.27.) önkormányzati rendelethez</t>
  </si>
  <si>
    <t>6. melléklet a 2/2019 (II.27.) önkormányzati rendelethez</t>
  </si>
  <si>
    <t>7. melléklet a 2/2019 (II.27.) önkormányzati rendelethez</t>
  </si>
  <si>
    <t>8. melléklet a 2/2019 (II.27.) önkormányzati rendelethez</t>
  </si>
  <si>
    <t>9. melléklet a 2/2019 (II.27.)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</si>
</sst>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#,##0\ _F_t;[Red]#,##0\ _F_t"/>
    <numFmt numFmtId="168" formatCode="#,##0\ &quot;Ft&quot;;[Red]#,##0\ &quot;Ft&quot;"/>
    <numFmt numFmtId="169" formatCode="#,##0;[Red]#,##0"/>
    <numFmt numFmtId="170" formatCode="0.0%"/>
    <numFmt numFmtId="171" formatCode="#,##0.0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&quot;H-&quot;0000"/>
    <numFmt numFmtId="177" formatCode="0.000"/>
    <numFmt numFmtId="178" formatCode="[$¥€-2]\ #\ ##,000_);[Red]\([$€-2]\ #\ ##,000\)"/>
    <numFmt numFmtId="179" formatCode="[$-40E]yyyy\.\ mmmm\ d\."/>
    <numFmt numFmtId="180" formatCode="_-* #,##0.0\ _F_t_-;\-* #,##0.0\ _F_t_-;_-* &quot;-&quot;??\ _F_t_-;_-@_-"/>
    <numFmt numFmtId="181" formatCode="_-* #,##0\ _F_t_-;\-* #,##0\ _F_t_-;_-* &quot;-&quot;??\ _F_t_-;_-@_-"/>
    <numFmt numFmtId="182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Segoe UI"/>
      <family val="0"/>
    </font>
    <font>
      <b/>
      <sz val="9"/>
      <name val="Segoe UI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6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7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7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7" fontId="22" fillId="0" borderId="0" xfId="0" applyNumberFormat="1" applyFont="1" applyFill="1" applyBorder="1" applyAlignment="1">
      <alignment horizontal="left"/>
    </xf>
    <xf numFmtId="167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3" fillId="0" borderId="16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3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1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2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3" fontId="20" fillId="0" borderId="22" xfId="56" applyNumberFormat="1" applyFont="1" applyBorder="1" applyAlignment="1">
      <alignment vertical="center"/>
      <protection/>
    </xf>
    <xf numFmtId="3" fontId="20" fillId="0" borderId="22" xfId="56" applyNumberFormat="1" applyFont="1" applyBorder="1" applyAlignment="1">
      <alignment horizontal="right" wrapText="1"/>
      <protection/>
    </xf>
    <xf numFmtId="0" fontId="21" fillId="0" borderId="0" xfId="56" applyFont="1" applyBorder="1">
      <alignment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4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2" xfId="56" applyNumberFormat="1" applyFont="1" applyBorder="1" applyAlignment="1">
      <alignment horizontal="right" vertical="center"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5" xfId="0" applyFont="1" applyFill="1" applyBorder="1" applyAlignment="1">
      <alignment vertical="center"/>
    </xf>
    <xf numFmtId="0" fontId="18" fillId="24" borderId="21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25" xfId="56" applyFont="1" applyBorder="1">
      <alignment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3" fontId="18" fillId="0" borderId="27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25" xfId="56" applyFont="1" applyBorder="1">
      <alignment/>
      <protection/>
    </xf>
    <xf numFmtId="3" fontId="20" fillId="0" borderId="28" xfId="56" applyNumberFormat="1" applyFont="1" applyBorder="1" applyAlignment="1">
      <alignment vertical="center"/>
      <protection/>
    </xf>
    <xf numFmtId="0" fontId="18" fillId="0" borderId="27" xfId="56" applyFont="1" applyBorder="1">
      <alignment/>
      <protection/>
    </xf>
    <xf numFmtId="3" fontId="20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3" fontId="18" fillId="0" borderId="27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29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18" fillId="0" borderId="31" xfId="56" applyFont="1" applyBorder="1">
      <alignment/>
      <protection/>
    </xf>
    <xf numFmtId="0" fontId="20" fillId="0" borderId="32" xfId="56" applyFont="1" applyBorder="1" applyAlignment="1">
      <alignment horizontal="center" vertical="center" wrapText="1"/>
      <protection/>
    </xf>
    <xf numFmtId="0" fontId="18" fillId="0" borderId="15" xfId="56" applyFont="1" applyBorder="1">
      <alignment/>
      <protection/>
    </xf>
    <xf numFmtId="0" fontId="18" fillId="0" borderId="25" xfId="56" applyFont="1" applyBorder="1">
      <alignment/>
      <protection/>
    </xf>
    <xf numFmtId="0" fontId="21" fillId="0" borderId="15" xfId="56" applyFont="1" applyBorder="1">
      <alignment/>
      <protection/>
    </xf>
    <xf numFmtId="0" fontId="21" fillId="0" borderId="25" xfId="56" applyFont="1" applyBorder="1">
      <alignment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29" xfId="56" applyNumberFormat="1" applyFont="1" applyBorder="1" applyAlignment="1">
      <alignment horizontal="right" wrapText="1"/>
      <protection/>
    </xf>
    <xf numFmtId="0" fontId="22" fillId="0" borderId="31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3" fontId="18" fillId="0" borderId="34" xfId="56" applyNumberFormat="1" applyFont="1" applyBorder="1">
      <alignment/>
      <protection/>
    </xf>
    <xf numFmtId="3" fontId="18" fillId="0" borderId="0" xfId="0" applyNumberFormat="1" applyFont="1" applyFill="1" applyBorder="1" applyAlignment="1">
      <alignment horizontal="right"/>
    </xf>
    <xf numFmtId="3" fontId="20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36" xfId="56" applyNumberFormat="1" applyFont="1" applyBorder="1">
      <alignment/>
      <protection/>
    </xf>
    <xf numFmtId="0" fontId="20" fillId="0" borderId="37" xfId="56" applyFont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left"/>
    </xf>
    <xf numFmtId="3" fontId="20" fillId="24" borderId="38" xfId="0" applyNumberFormat="1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43" fillId="24" borderId="0" xfId="0" applyFont="1" applyFill="1" applyBorder="1" applyAlignment="1">
      <alignment horizontal="left"/>
    </xf>
    <xf numFmtId="0" fontId="43" fillId="24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horizontal="left"/>
    </xf>
    <xf numFmtId="0" fontId="20" fillId="0" borderId="16" xfId="56" applyFont="1" applyBorder="1" applyAlignment="1">
      <alignment wrapText="1"/>
      <protection/>
    </xf>
    <xf numFmtId="3" fontId="18" fillId="0" borderId="16" xfId="56" applyNumberFormat="1" applyFont="1" applyBorder="1">
      <alignment/>
      <protection/>
    </xf>
    <xf numFmtId="3" fontId="20" fillId="0" borderId="39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2" fillId="0" borderId="40" xfId="0" applyFont="1" applyFill="1" applyBorder="1" applyAlignment="1">
      <alignment horizontal="center" vertical="center"/>
    </xf>
    <xf numFmtId="3" fontId="20" fillId="24" borderId="26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/>
    </xf>
    <xf numFmtId="3" fontId="20" fillId="24" borderId="27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right"/>
    </xf>
    <xf numFmtId="3" fontId="20" fillId="0" borderId="30" xfId="0" applyNumberFormat="1" applyFont="1" applyFill="1" applyBorder="1" applyAlignment="1">
      <alignment/>
    </xf>
    <xf numFmtId="3" fontId="21" fillId="0" borderId="0" xfId="56" applyNumberFormat="1" applyFont="1">
      <alignment/>
      <protection/>
    </xf>
    <xf numFmtId="3" fontId="20" fillId="0" borderId="24" xfId="56" applyNumberFormat="1" applyFont="1" applyBorder="1" applyAlignment="1">
      <alignment vertical="center"/>
      <protection/>
    </xf>
    <xf numFmtId="3" fontId="20" fillId="0" borderId="24" xfId="56" applyNumberFormat="1" applyFont="1" applyBorder="1" applyAlignment="1">
      <alignment horizontal="right" wrapText="1"/>
      <protection/>
    </xf>
    <xf numFmtId="0" fontId="21" fillId="0" borderId="16" xfId="56" applyFont="1" applyBorder="1">
      <alignment/>
      <protection/>
    </xf>
    <xf numFmtId="0" fontId="18" fillId="0" borderId="16" xfId="56" applyBorder="1">
      <alignment/>
      <protection/>
    </xf>
    <xf numFmtId="0" fontId="21" fillId="0" borderId="36" xfId="56" applyFont="1" applyBorder="1">
      <alignment/>
      <protection/>
    </xf>
    <xf numFmtId="0" fontId="21" fillId="0" borderId="0" xfId="56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41" xfId="0" applyFont="1" applyBorder="1" applyAlignment="1">
      <alignment horizontal="justify"/>
    </xf>
    <xf numFmtId="0" fontId="22" fillId="0" borderId="42" xfId="0" applyFont="1" applyBorder="1" applyAlignment="1">
      <alignment horizontal="justify"/>
    </xf>
    <xf numFmtId="0" fontId="0" fillId="0" borderId="0" xfId="0" applyAlignment="1">
      <alignment horizontal="left"/>
    </xf>
    <xf numFmtId="3" fontId="20" fillId="0" borderId="43" xfId="0" applyNumberFormat="1" applyFont="1" applyFill="1" applyBorder="1" applyAlignment="1">
      <alignment horizontal="center"/>
    </xf>
    <xf numFmtId="3" fontId="18" fillId="0" borderId="43" xfId="0" applyNumberFormat="1" applyFont="1" applyFill="1" applyBorder="1" applyAlignment="1">
      <alignment/>
    </xf>
    <xf numFmtId="3" fontId="18" fillId="0" borderId="43" xfId="0" applyNumberFormat="1" applyFont="1" applyFill="1" applyBorder="1" applyAlignment="1">
      <alignment horizontal="right"/>
    </xf>
    <xf numFmtId="0" fontId="18" fillId="0" borderId="17" xfId="0" applyFont="1" applyBorder="1" applyAlignment="1">
      <alignment/>
    </xf>
    <xf numFmtId="3" fontId="20" fillId="24" borderId="44" xfId="0" applyNumberFormat="1" applyFont="1" applyFill="1" applyBorder="1" applyAlignment="1">
      <alignment horizontal="right"/>
    </xf>
    <xf numFmtId="3" fontId="19" fillId="0" borderId="36" xfId="0" applyNumberFormat="1" applyFont="1" applyFill="1" applyBorder="1" applyAlignment="1">
      <alignment/>
    </xf>
    <xf numFmtId="3" fontId="22" fillId="24" borderId="36" xfId="0" applyNumberFormat="1" applyFont="1" applyFill="1" applyBorder="1" applyAlignment="1">
      <alignment/>
    </xf>
    <xf numFmtId="3" fontId="19" fillId="0" borderId="36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0" fontId="18" fillId="0" borderId="4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right"/>
    </xf>
    <xf numFmtId="2" fontId="20" fillId="0" borderId="45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3" fontId="18" fillId="0" borderId="43" xfId="0" applyNumberFormat="1" applyFont="1" applyBorder="1" applyAlignment="1">
      <alignment/>
    </xf>
    <xf numFmtId="0" fontId="18" fillId="0" borderId="46" xfId="0" applyFont="1" applyBorder="1" applyAlignment="1">
      <alignment/>
    </xf>
    <xf numFmtId="0" fontId="20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justify"/>
    </xf>
    <xf numFmtId="0" fontId="18" fillId="0" borderId="0" xfId="0" applyFont="1" applyBorder="1" applyAlignment="1">
      <alignment horizontal="right" vertical="center"/>
    </xf>
    <xf numFmtId="0" fontId="43" fillId="0" borderId="43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3" fontId="20" fillId="24" borderId="48" xfId="0" applyNumberFormat="1" applyFont="1" applyFill="1" applyBorder="1" applyAlignment="1">
      <alignment horizontal="left"/>
    </xf>
    <xf numFmtId="3" fontId="20" fillId="24" borderId="43" xfId="0" applyNumberFormat="1" applyFont="1" applyFill="1" applyBorder="1" applyAlignment="1">
      <alignment horizontal="left"/>
    </xf>
    <xf numFmtId="182" fontId="18" fillId="0" borderId="43" xfId="46" applyNumberFormat="1" applyFont="1" applyFill="1" applyBorder="1" applyAlignment="1">
      <alignment horizontal="right"/>
    </xf>
    <xf numFmtId="3" fontId="20" fillId="0" borderId="43" xfId="0" applyNumberFormat="1" applyFont="1" applyBorder="1" applyAlignment="1">
      <alignment horizontal="center"/>
    </xf>
    <xf numFmtId="0" fontId="18" fillId="0" borderId="43" xfId="0" applyFont="1" applyFill="1" applyBorder="1" applyAlignment="1">
      <alignment horizontal="left"/>
    </xf>
    <xf numFmtId="3" fontId="20" fillId="24" borderId="49" xfId="0" applyNumberFormat="1" applyFont="1" applyFill="1" applyBorder="1" applyAlignment="1">
      <alignment horizontal="right"/>
    </xf>
    <xf numFmtId="3" fontId="19" fillId="0" borderId="27" xfId="0" applyNumberFormat="1" applyFont="1" applyFill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24" borderId="26" xfId="0" applyNumberFormat="1" applyFont="1" applyFill="1" applyBorder="1" applyAlignment="1">
      <alignment/>
    </xf>
    <xf numFmtId="3" fontId="22" fillId="0" borderId="30" xfId="0" applyNumberFormat="1" applyFont="1" applyBorder="1" applyAlignment="1">
      <alignment/>
    </xf>
    <xf numFmtId="3" fontId="20" fillId="24" borderId="34" xfId="0" applyNumberFormat="1" applyFont="1" applyFill="1" applyBorder="1" applyAlignment="1">
      <alignment horizontal="left"/>
    </xf>
    <xf numFmtId="3" fontId="20" fillId="0" borderId="36" xfId="0" applyNumberFormat="1" applyFont="1" applyFill="1" applyBorder="1" applyAlignment="1">
      <alignment horizontal="center"/>
    </xf>
    <xf numFmtId="3" fontId="18" fillId="0" borderId="36" xfId="0" applyNumberFormat="1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3" fontId="20" fillId="24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3" fontId="20" fillId="0" borderId="39" xfId="0" applyNumberFormat="1" applyFont="1" applyFill="1" applyBorder="1" applyAlignment="1">
      <alignment horizontal="right"/>
    </xf>
    <xf numFmtId="3" fontId="20" fillId="0" borderId="29" xfId="0" applyNumberFormat="1" applyFont="1" applyFill="1" applyBorder="1" applyAlignment="1">
      <alignment horizontal="right"/>
    </xf>
    <xf numFmtId="3" fontId="18" fillId="0" borderId="50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22" fillId="0" borderId="51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/>
    </xf>
    <xf numFmtId="3" fontId="22" fillId="0" borderId="52" xfId="0" applyNumberFormat="1" applyFont="1" applyBorder="1" applyAlignment="1">
      <alignment horizontal="right"/>
    </xf>
    <xf numFmtId="0" fontId="20" fillId="0" borderId="53" xfId="56" applyFont="1" applyBorder="1" applyAlignment="1">
      <alignment horizontal="center" vertical="center" wrapText="1"/>
      <protection/>
    </xf>
    <xf numFmtId="3" fontId="18" fillId="0" borderId="38" xfId="56" applyNumberFormat="1" applyFont="1" applyBorder="1" applyAlignment="1">
      <alignment horizontal="right" vertical="center" wrapText="1"/>
      <protection/>
    </xf>
    <xf numFmtId="3" fontId="18" fillId="0" borderId="17" xfId="56" applyNumberFormat="1" applyFont="1" applyBorder="1" applyAlignment="1">
      <alignment horizontal="right" vertical="center" wrapText="1"/>
      <protection/>
    </xf>
    <xf numFmtId="0" fontId="18" fillId="0" borderId="17" xfId="56" applyFont="1" applyBorder="1">
      <alignment/>
      <protection/>
    </xf>
    <xf numFmtId="3" fontId="20" fillId="0" borderId="54" xfId="56" applyNumberFormat="1" applyFont="1" applyBorder="1" applyAlignment="1">
      <alignment horizontal="right" vertical="center" wrapText="1"/>
      <protection/>
    </xf>
    <xf numFmtId="0" fontId="21" fillId="0" borderId="17" xfId="56" applyFont="1" applyBorder="1">
      <alignment/>
      <protection/>
    </xf>
    <xf numFmtId="3" fontId="18" fillId="0" borderId="17" xfId="56" applyNumberFormat="1" applyFont="1" applyBorder="1" applyAlignment="1">
      <alignment horizontal="right" wrapText="1"/>
      <protection/>
    </xf>
    <xf numFmtId="3" fontId="18" fillId="0" borderId="17" xfId="56" applyNumberFormat="1" applyFont="1" applyBorder="1">
      <alignment/>
      <protection/>
    </xf>
    <xf numFmtId="3" fontId="20" fillId="0" borderId="54" xfId="56" applyNumberFormat="1" applyFont="1" applyBorder="1" applyAlignment="1">
      <alignment horizontal="right" wrapText="1"/>
      <protection/>
    </xf>
    <xf numFmtId="3" fontId="20" fillId="0" borderId="39" xfId="56" applyNumberFormat="1" applyFont="1" applyBorder="1" applyAlignment="1">
      <alignment horizontal="right" wrapText="1"/>
      <protection/>
    </xf>
    <xf numFmtId="0" fontId="18" fillId="0" borderId="36" xfId="56" applyFont="1" applyBorder="1">
      <alignment/>
      <protection/>
    </xf>
    <xf numFmtId="3" fontId="21" fillId="0" borderId="36" xfId="56" applyNumberFormat="1" applyFont="1" applyBorder="1">
      <alignment/>
      <protection/>
    </xf>
    <xf numFmtId="0" fontId="22" fillId="24" borderId="55" xfId="0" applyFont="1" applyFill="1" applyBorder="1" applyAlignment="1">
      <alignment horizontal="left"/>
    </xf>
    <xf numFmtId="0" fontId="22" fillId="24" borderId="56" xfId="0" applyFont="1" applyFill="1" applyBorder="1" applyAlignment="1">
      <alignment horizontal="left"/>
    </xf>
    <xf numFmtId="0" fontId="22" fillId="0" borderId="5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2" fillId="24" borderId="10" xfId="0" applyFont="1" applyFill="1" applyBorder="1" applyAlignment="1">
      <alignment/>
    </xf>
    <xf numFmtId="0" fontId="22" fillId="24" borderId="6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2" fontId="20" fillId="0" borderId="53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0" fillId="0" borderId="5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0" fillId="0" borderId="53" xfId="0" applyNumberFormat="1" applyFont="1" applyBorder="1" applyAlignment="1">
      <alignment horizontal="center" vertical="center" wrapText="1"/>
    </xf>
    <xf numFmtId="3" fontId="20" fillId="0" borderId="54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0" fillId="0" borderId="44" xfId="56" applyFont="1" applyBorder="1" applyAlignment="1">
      <alignment horizontal="center" vertical="center" wrapText="1"/>
      <protection/>
    </xf>
    <xf numFmtId="0" fontId="20" fillId="0" borderId="22" xfId="56" applyFont="1" applyBorder="1" applyAlignment="1">
      <alignment horizontal="center" vertical="center" wrapText="1"/>
      <protection/>
    </xf>
    <xf numFmtId="0" fontId="20" fillId="0" borderId="22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49" xfId="56" applyFont="1" applyBorder="1" applyAlignment="1">
      <alignment horizontal="center" vertical="center" wrapText="1"/>
      <protection/>
    </xf>
    <xf numFmtId="0" fontId="20" fillId="0" borderId="28" xfId="56" applyFont="1" applyBorder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30" zoomScaleSheetLayoutView="130" workbookViewId="0" topLeftCell="A1">
      <selection activeCell="D4" sqref="D4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9.7109375" style="1" customWidth="1"/>
    <col min="4" max="4" width="22.28125" style="1" customWidth="1"/>
    <col min="5" max="16384" width="9.140625" style="1" customWidth="1"/>
  </cols>
  <sheetData>
    <row r="1" spans="1:6" ht="30.75" customHeight="1">
      <c r="A1" s="324" t="s">
        <v>292</v>
      </c>
      <c r="B1" s="324"/>
      <c r="C1" s="324"/>
      <c r="D1" s="324"/>
      <c r="E1" s="60"/>
      <c r="F1" s="60"/>
    </row>
    <row r="2" spans="1:4" ht="30" customHeight="1">
      <c r="A2" s="325" t="s">
        <v>175</v>
      </c>
      <c r="B2" s="325"/>
      <c r="C2" s="325"/>
      <c r="D2" s="325"/>
    </row>
    <row r="3" spans="1:4" ht="30" customHeight="1">
      <c r="A3" s="325" t="s">
        <v>262</v>
      </c>
      <c r="B3" s="325"/>
      <c r="C3" s="325"/>
      <c r="D3" s="325"/>
    </row>
    <row r="4" spans="1:3" ht="30" customHeight="1" thickBot="1">
      <c r="A4" s="61"/>
      <c r="B4" s="61"/>
      <c r="C4" s="61"/>
    </row>
    <row r="5" spans="1:4" s="62" customFormat="1" ht="15.75" customHeight="1">
      <c r="A5" s="318" t="s">
        <v>148</v>
      </c>
      <c r="B5" s="319"/>
      <c r="C5" s="322" t="s">
        <v>209</v>
      </c>
      <c r="D5" s="326" t="s">
        <v>249</v>
      </c>
    </row>
    <row r="6" spans="1:4" ht="34.5" customHeight="1" thickBot="1">
      <c r="A6" s="320"/>
      <c r="B6" s="321"/>
      <c r="C6" s="323"/>
      <c r="D6" s="327"/>
    </row>
    <row r="7" spans="1:5" ht="34.5" customHeight="1">
      <c r="A7" s="328" t="s">
        <v>149</v>
      </c>
      <c r="B7" s="329"/>
      <c r="C7" s="258">
        <f>SUM(C8:C11)</f>
        <v>31141420</v>
      </c>
      <c r="D7" s="281">
        <f>SUM(D8:D11)</f>
        <v>47754044</v>
      </c>
      <c r="E7" s="3"/>
    </row>
    <row r="8" spans="1:4" ht="15.75">
      <c r="A8" s="161" t="s">
        <v>75</v>
      </c>
      <c r="B8" s="98" t="s">
        <v>76</v>
      </c>
      <c r="C8" s="259">
        <f>SUM('3. bevétel jogcím'!G8)</f>
        <v>11441420</v>
      </c>
      <c r="D8" s="282">
        <f>SUM('3. bevétel jogcím'!H8)</f>
        <v>27656744</v>
      </c>
    </row>
    <row r="9" spans="1:4" ht="15.75">
      <c r="A9" s="161" t="s">
        <v>85</v>
      </c>
      <c r="B9" s="98" t="s">
        <v>84</v>
      </c>
      <c r="C9" s="259">
        <f>SUM('3. bevétel jogcím'!G13)</f>
        <v>16550000</v>
      </c>
      <c r="D9" s="282">
        <f>SUM('3. bevétel jogcím'!H13)</f>
        <v>16550000</v>
      </c>
    </row>
    <row r="10" spans="1:4" ht="15.75">
      <c r="A10" s="161" t="s">
        <v>99</v>
      </c>
      <c r="B10" s="98" t="s">
        <v>100</v>
      </c>
      <c r="C10" s="259">
        <f>SUM('3. bevétel jogcím'!G16)</f>
        <v>3150000</v>
      </c>
      <c r="D10" s="282">
        <f>SUM('3. bevétel jogcím'!H16)</f>
        <v>3320000</v>
      </c>
    </row>
    <row r="11" spans="1:4" ht="15.75">
      <c r="A11" s="161" t="s">
        <v>109</v>
      </c>
      <c r="B11" s="98" t="s">
        <v>110</v>
      </c>
      <c r="C11" s="259">
        <f>SUM('3. bevétel jogcím'!G24)</f>
        <v>0</v>
      </c>
      <c r="D11" s="282">
        <f>SUM('3. bevétel jogcím'!H24)</f>
        <v>227300</v>
      </c>
    </row>
    <row r="12" spans="1:4" ht="30" customHeight="1">
      <c r="A12" s="145" t="s">
        <v>150</v>
      </c>
      <c r="B12" s="181"/>
      <c r="C12" s="260">
        <f>SUM(C13:C15)</f>
        <v>0</v>
      </c>
      <c r="D12" s="283">
        <f>SUM(D13:D15)</f>
        <v>18500000</v>
      </c>
    </row>
    <row r="13" spans="1:4" ht="15.75">
      <c r="A13" s="161" t="s">
        <v>160</v>
      </c>
      <c r="B13" s="66" t="s">
        <v>161</v>
      </c>
      <c r="C13" s="259">
        <f>SUM('3. bevétel jogcím'!G11)</f>
        <v>0</v>
      </c>
      <c r="D13" s="282">
        <f>SUM('3. bevétel jogcím'!H11)</f>
        <v>0</v>
      </c>
    </row>
    <row r="14" spans="1:4" ht="15.75" customHeight="1">
      <c r="A14" s="161" t="s">
        <v>105</v>
      </c>
      <c r="B14" s="98" t="s">
        <v>106</v>
      </c>
      <c r="C14" s="261">
        <f>SUM('3. bevétel jogcím'!G22)</f>
        <v>0</v>
      </c>
      <c r="D14" s="284">
        <f>SUM('3. bevétel jogcím'!H22)</f>
        <v>18500000</v>
      </c>
    </row>
    <row r="15" spans="1:4" ht="15.75" customHeight="1">
      <c r="A15" s="161" t="s">
        <v>112</v>
      </c>
      <c r="B15" s="98" t="s">
        <v>162</v>
      </c>
      <c r="C15" s="261">
        <f>SUM('3. bevétel jogcím'!G26)</f>
        <v>0</v>
      </c>
      <c r="D15" s="284">
        <f>SUM('3. bevétel jogcím'!H26)</f>
        <v>0</v>
      </c>
    </row>
    <row r="16" spans="1:4" ht="15.75" customHeight="1">
      <c r="A16" s="162"/>
      <c r="B16" s="98"/>
      <c r="C16" s="261"/>
      <c r="D16" s="257"/>
    </row>
    <row r="17" spans="1:4" ht="15.75" customHeight="1">
      <c r="A17" s="145" t="s">
        <v>115</v>
      </c>
      <c r="B17" s="148"/>
      <c r="C17" s="260">
        <f>SUM(C18)</f>
        <v>2622000</v>
      </c>
      <c r="D17" s="283">
        <f>SUM(D18)</f>
        <v>5633436</v>
      </c>
    </row>
    <row r="18" spans="1:4" ht="15.75" customHeight="1">
      <c r="A18" s="161" t="s">
        <v>114</v>
      </c>
      <c r="B18" s="98" t="s">
        <v>115</v>
      </c>
      <c r="C18" s="261">
        <f>SUM('3. bevétel jogcím'!G28)</f>
        <v>2622000</v>
      </c>
      <c r="D18" s="284">
        <f>SUM('3. bevétel jogcím'!H28)</f>
        <v>5633436</v>
      </c>
    </row>
    <row r="19" spans="1:4" ht="30" customHeight="1">
      <c r="A19" s="163" t="s">
        <v>151</v>
      </c>
      <c r="B19" s="65"/>
      <c r="C19" s="262">
        <f>SUM(C7+C12+C17)</f>
        <v>33763420</v>
      </c>
      <c r="D19" s="285">
        <f>SUM(D7+D12+D17)</f>
        <v>71887480</v>
      </c>
    </row>
    <row r="20" spans="1:4" ht="30" customHeight="1">
      <c r="A20" s="316" t="s">
        <v>152</v>
      </c>
      <c r="B20" s="317"/>
      <c r="C20" s="263">
        <f>SUM(C21:C25)</f>
        <v>32563420</v>
      </c>
      <c r="D20" s="286">
        <f>SUM(D21:D25)</f>
        <v>59531464</v>
      </c>
    </row>
    <row r="21" spans="1:4" ht="15.75">
      <c r="A21" s="161" t="s">
        <v>20</v>
      </c>
      <c r="B21" s="101" t="s">
        <v>153</v>
      </c>
      <c r="C21" s="259">
        <f>SUM('5.kiadás'!G10+'5.kiadás'!G58+'5.kiadás'!G174)</f>
        <v>12501000</v>
      </c>
      <c r="D21" s="282">
        <f>SUM('5.kiadás'!H10+'5.kiadás'!H58+'5.kiadás'!H174)</f>
        <v>13295000</v>
      </c>
    </row>
    <row r="22" spans="1:4" ht="15.75">
      <c r="A22" s="161" t="s">
        <v>27</v>
      </c>
      <c r="B22" s="66" t="s">
        <v>156</v>
      </c>
      <c r="C22" s="259">
        <f>SUM('5.kiadás'!G14+'5.kiadás'!G69+'5.kiadás'!G178)</f>
        <v>2360000</v>
      </c>
      <c r="D22" s="282">
        <f>SUM('5.kiadás'!H14+'5.kiadás'!H69+'5.kiadás'!H178)</f>
        <v>2475000</v>
      </c>
    </row>
    <row r="23" spans="1:4" ht="15.75">
      <c r="A23" s="161" t="s">
        <v>29</v>
      </c>
      <c r="B23" s="98" t="s">
        <v>30</v>
      </c>
      <c r="C23" s="259">
        <f>SUM('5.kiadás'!G16+'5.kiadás'!G45+'5.kiadás'!G72+'5.kiadás'!G90+'5.kiadás'!G98+'5.kiadás'!G119+'5.kiadás'!G141+'5.kiadás'!G160+'5.kiadás'!G111)</f>
        <v>13006323</v>
      </c>
      <c r="D23" s="282">
        <f>SUM('5.kiadás'!H16+'5.kiadás'!H45+'5.kiadás'!H72+'5.kiadás'!H90+'5.kiadás'!H98+'5.kiadás'!H119+'5.kiadás'!H141+'5.kiadás'!H160+'5.kiadás'!H111+'5.kiadás'!H192+'5.kiadás'!H200+'5.kiadás'!H205)</f>
        <v>16168434</v>
      </c>
    </row>
    <row r="24" spans="1:4" ht="15.75">
      <c r="A24" s="161" t="s">
        <v>55</v>
      </c>
      <c r="B24" s="101" t="s">
        <v>157</v>
      </c>
      <c r="C24" s="259">
        <f>SUM('5.kiadás'!G136+'5.kiadás'!G127)</f>
        <v>584000</v>
      </c>
      <c r="D24" s="282">
        <f>SUM('5.kiadás'!H136+'5.kiadás'!H127)</f>
        <v>784000</v>
      </c>
    </row>
    <row r="25" spans="1:4" ht="15.75">
      <c r="A25" s="161" t="s">
        <v>62</v>
      </c>
      <c r="B25" s="101" t="s">
        <v>63</v>
      </c>
      <c r="C25" s="259">
        <f>SUM('5.kiadás'!G31+'5.kiadás'!G182+'5.kiadás'!G187)</f>
        <v>4112097</v>
      </c>
      <c r="D25" s="282">
        <f>SUM('5.kiadás'!H31+'5.kiadás'!H182+'5.kiadás'!H187+'5.kiadás'!H52)</f>
        <v>26809030</v>
      </c>
    </row>
    <row r="26" spans="1:4" ht="30" customHeight="1">
      <c r="A26" s="182" t="s">
        <v>154</v>
      </c>
      <c r="B26" s="183"/>
      <c r="C26" s="260">
        <f>SUM(C27:C29)</f>
        <v>500000</v>
      </c>
      <c r="D26" s="283">
        <f>SUM(D27:D29)</f>
        <v>11532666</v>
      </c>
    </row>
    <row r="27" spans="1:4" ht="15.75">
      <c r="A27" s="164" t="s">
        <v>69</v>
      </c>
      <c r="B27" s="101" t="s">
        <v>70</v>
      </c>
      <c r="C27" s="261">
        <v>0</v>
      </c>
      <c r="D27" s="257">
        <v>0</v>
      </c>
    </row>
    <row r="28" spans="1:4" ht="15.75">
      <c r="A28" s="164" t="s">
        <v>71</v>
      </c>
      <c r="B28" s="101" t="s">
        <v>72</v>
      </c>
      <c r="C28" s="261">
        <f>SUM('5.kiadás'!G84)</f>
        <v>500000</v>
      </c>
      <c r="D28" s="284">
        <f>SUM('5.kiadás'!H84+'5.kiadás'!H210+'5.kiadás'!H154)</f>
        <v>11532666</v>
      </c>
    </row>
    <row r="29" spans="1:4" ht="15.75">
      <c r="A29" s="161" t="s">
        <v>74</v>
      </c>
      <c r="B29" s="66" t="s">
        <v>73</v>
      </c>
      <c r="C29" s="261">
        <v>0</v>
      </c>
      <c r="D29" s="257">
        <v>0</v>
      </c>
    </row>
    <row r="30" spans="1:4" ht="15.75">
      <c r="A30" s="161"/>
      <c r="B30" s="66"/>
      <c r="C30" s="261"/>
      <c r="D30" s="257"/>
    </row>
    <row r="31" spans="1:5" ht="15.75">
      <c r="A31" s="145" t="s">
        <v>158</v>
      </c>
      <c r="B31" s="184"/>
      <c r="C31" s="260">
        <f>SUM(C32)</f>
        <v>700000</v>
      </c>
      <c r="D31" s="283">
        <f>SUM(D32)</f>
        <v>823350</v>
      </c>
      <c r="E31" s="3"/>
    </row>
    <row r="32" spans="1:4" ht="15.75">
      <c r="A32" s="161" t="s">
        <v>159</v>
      </c>
      <c r="B32" s="66" t="s">
        <v>158</v>
      </c>
      <c r="C32" s="261">
        <f>SUM('5.kiadás'!G54)</f>
        <v>700000</v>
      </c>
      <c r="D32" s="284">
        <f>SUM('5.kiadás'!H54)</f>
        <v>823350</v>
      </c>
    </row>
    <row r="33" spans="1:4" ht="30" customHeight="1" thickBot="1">
      <c r="A33" s="165" t="s">
        <v>155</v>
      </c>
      <c r="B33" s="166"/>
      <c r="C33" s="264">
        <f>SUM(C20+C26+C31)</f>
        <v>33763420</v>
      </c>
      <c r="D33" s="287">
        <f>SUM(D20+D26+D31)</f>
        <v>71887480</v>
      </c>
    </row>
    <row r="34" ht="30" customHeight="1"/>
  </sheetData>
  <sheetProtection/>
  <mergeCells count="8">
    <mergeCell ref="A20:B20"/>
    <mergeCell ref="A5:B6"/>
    <mergeCell ref="C5:C6"/>
    <mergeCell ref="A1:D1"/>
    <mergeCell ref="A2:D2"/>
    <mergeCell ref="A3:D3"/>
    <mergeCell ref="D5:D6"/>
    <mergeCell ref="A7:B7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6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20.7109375" style="2" customWidth="1"/>
    <col min="9" max="9" width="12.00390625" style="2" customWidth="1"/>
    <col min="10" max="10" width="9.140625" style="53" customWidth="1"/>
    <col min="11" max="16384" width="9.140625" style="2" customWidth="1"/>
  </cols>
  <sheetData>
    <row r="1" spans="5:10" ht="24" customHeight="1">
      <c r="E1" s="324" t="s">
        <v>293</v>
      </c>
      <c r="F1" s="324"/>
      <c r="G1" s="324"/>
      <c r="H1" s="324"/>
      <c r="J1" s="2"/>
    </row>
    <row r="2" spans="1:10" ht="15.75">
      <c r="A2" s="330" t="s">
        <v>175</v>
      </c>
      <c r="B2" s="330"/>
      <c r="C2" s="330"/>
      <c r="D2" s="330"/>
      <c r="E2" s="330"/>
      <c r="F2" s="330"/>
      <c r="G2" s="330"/>
      <c r="H2" s="330"/>
      <c r="J2" s="2"/>
    </row>
    <row r="3" spans="1:10" ht="15.75">
      <c r="A3" s="330" t="s">
        <v>257</v>
      </c>
      <c r="B3" s="330"/>
      <c r="C3" s="330"/>
      <c r="D3" s="330"/>
      <c r="E3" s="330"/>
      <c r="F3" s="330"/>
      <c r="G3" s="330"/>
      <c r="H3" s="330"/>
      <c r="J3" s="2"/>
    </row>
    <row r="4" spans="1:10" ht="15.75">
      <c r="A4" s="330" t="s">
        <v>10</v>
      </c>
      <c r="B4" s="330"/>
      <c r="C4" s="330"/>
      <c r="D4" s="330"/>
      <c r="E4" s="330"/>
      <c r="F4" s="330"/>
      <c r="G4" s="330"/>
      <c r="H4" s="330"/>
      <c r="J4" s="2"/>
    </row>
    <row r="5" spans="1:10" ht="15.75">
      <c r="A5" s="47"/>
      <c r="B5" s="47"/>
      <c r="C5" s="47"/>
      <c r="D5" s="47"/>
      <c r="E5" s="47"/>
      <c r="F5" s="47"/>
      <c r="G5" s="47"/>
      <c r="H5" s="47"/>
      <c r="J5" s="2"/>
    </row>
    <row r="6" spans="5:10" ht="16.5" thickBot="1">
      <c r="E6" s="10"/>
      <c r="F6" s="14"/>
      <c r="G6" s="19"/>
      <c r="H6" s="21"/>
      <c r="J6" s="2"/>
    </row>
    <row r="7" spans="1:10" ht="30" customHeight="1">
      <c r="A7" s="32" t="s">
        <v>18</v>
      </c>
      <c r="B7" s="33"/>
      <c r="C7" s="33"/>
      <c r="D7" s="33"/>
      <c r="E7" s="33"/>
      <c r="F7" s="33"/>
      <c r="G7" s="331" t="s">
        <v>209</v>
      </c>
      <c r="H7" s="333" t="s">
        <v>249</v>
      </c>
      <c r="J7" s="2"/>
    </row>
    <row r="8" spans="1:8" s="19" customFormat="1" ht="22.5" customHeight="1">
      <c r="A8" s="186"/>
      <c r="B8" s="144"/>
      <c r="C8" s="144"/>
      <c r="D8" s="144"/>
      <c r="E8" s="144"/>
      <c r="F8" s="144"/>
      <c r="G8" s="332"/>
      <c r="H8" s="334"/>
    </row>
    <row r="9" spans="1:9" ht="15.75">
      <c r="A9" s="150" t="s">
        <v>19</v>
      </c>
      <c r="B9" s="177"/>
      <c r="C9" s="177"/>
      <c r="D9" s="177"/>
      <c r="E9" s="177"/>
      <c r="F9" s="178"/>
      <c r="G9" s="288">
        <f>SUM(G10+G13)</f>
        <v>15000</v>
      </c>
      <c r="H9" s="227">
        <f>SUM(H10+H13)</f>
        <v>187300</v>
      </c>
      <c r="I9" s="37"/>
    </row>
    <row r="10" spans="1:9" ht="15.75">
      <c r="A10" s="123" t="s">
        <v>99</v>
      </c>
      <c r="B10" s="23"/>
      <c r="C10" s="23" t="s">
        <v>100</v>
      </c>
      <c r="D10" s="23"/>
      <c r="E10" s="23"/>
      <c r="F10" s="143"/>
      <c r="G10" s="289">
        <f>SUM(G11:G12)</f>
        <v>15000</v>
      </c>
      <c r="H10" s="141">
        <f>SUM(H11:H12)</f>
        <v>15000</v>
      </c>
      <c r="I10" s="37"/>
    </row>
    <row r="11" spans="1:9" ht="15.75">
      <c r="A11" s="127"/>
      <c r="B11" s="19"/>
      <c r="C11" s="19" t="s">
        <v>103</v>
      </c>
      <c r="D11" s="19" t="s">
        <v>15</v>
      </c>
      <c r="E11" s="19"/>
      <c r="F11" s="132"/>
      <c r="G11" s="290">
        <v>5000</v>
      </c>
      <c r="H11" s="133">
        <v>5000</v>
      </c>
      <c r="I11" s="37"/>
    </row>
    <row r="12" spans="1:9" ht="15.75">
      <c r="A12" s="127"/>
      <c r="B12" s="19"/>
      <c r="C12" s="19" t="s">
        <v>250</v>
      </c>
      <c r="D12" s="19" t="s">
        <v>251</v>
      </c>
      <c r="E12" s="19"/>
      <c r="F12" s="132"/>
      <c r="G12" s="290">
        <v>10000</v>
      </c>
      <c r="H12" s="133">
        <v>10000</v>
      </c>
      <c r="I12" s="37"/>
    </row>
    <row r="13" spans="1:9" ht="15.75">
      <c r="A13" s="123" t="s">
        <v>283</v>
      </c>
      <c r="B13" s="19"/>
      <c r="C13" s="23" t="s">
        <v>110</v>
      </c>
      <c r="D13" s="23"/>
      <c r="E13" s="23"/>
      <c r="F13" s="132"/>
      <c r="G13" s="290">
        <f>SUM(G14)</f>
        <v>0</v>
      </c>
      <c r="H13" s="117">
        <f>SUM(H14)</f>
        <v>172300</v>
      </c>
      <c r="I13" s="37"/>
    </row>
    <row r="14" spans="1:9" ht="15.75">
      <c r="A14" s="127"/>
      <c r="B14" s="19"/>
      <c r="C14" s="19" t="s">
        <v>241</v>
      </c>
      <c r="D14" s="19" t="s">
        <v>275</v>
      </c>
      <c r="E14" s="19"/>
      <c r="F14" s="132"/>
      <c r="G14" s="290">
        <v>0</v>
      </c>
      <c r="H14" s="133">
        <v>172300</v>
      </c>
      <c r="I14" s="37"/>
    </row>
    <row r="15" spans="1:9" ht="15.75">
      <c r="A15" s="122"/>
      <c r="B15" s="130"/>
      <c r="C15" s="130"/>
      <c r="D15" s="130"/>
      <c r="E15" s="130"/>
      <c r="F15" s="131"/>
      <c r="G15" s="290"/>
      <c r="H15" s="291"/>
      <c r="I15" s="37"/>
    </row>
    <row r="16" spans="1:9" ht="15.75">
      <c r="A16" s="150" t="s">
        <v>146</v>
      </c>
      <c r="B16" s="177"/>
      <c r="C16" s="177"/>
      <c r="D16" s="177"/>
      <c r="E16" s="177"/>
      <c r="F16" s="178"/>
      <c r="G16" s="292">
        <f>SUM(G17)</f>
        <v>1922000</v>
      </c>
      <c r="H16" s="179">
        <f>SUM(H17)</f>
        <v>4933436</v>
      </c>
      <c r="I16" s="37"/>
    </row>
    <row r="17" spans="1:9" ht="15.75">
      <c r="A17" s="123" t="s">
        <v>114</v>
      </c>
      <c r="B17" s="23"/>
      <c r="C17" s="23" t="s">
        <v>115</v>
      </c>
      <c r="D17" s="23"/>
      <c r="E17" s="23"/>
      <c r="F17" s="143"/>
      <c r="G17" s="289">
        <f>SUM(G18)</f>
        <v>1922000</v>
      </c>
      <c r="H17" s="141">
        <f>SUM(H18)</f>
        <v>4933436</v>
      </c>
      <c r="I17" s="37"/>
    </row>
    <row r="18" spans="1:15" ht="15.75">
      <c r="A18" s="127"/>
      <c r="B18" s="19" t="s">
        <v>116</v>
      </c>
      <c r="C18" s="19"/>
      <c r="D18" s="19" t="s">
        <v>117</v>
      </c>
      <c r="E18" s="19"/>
      <c r="F18" s="132"/>
      <c r="G18" s="293">
        <f>SUM(G19)</f>
        <v>1922000</v>
      </c>
      <c r="H18" s="133">
        <v>4933436</v>
      </c>
      <c r="I18" s="37"/>
      <c r="J18" s="21"/>
      <c r="O18" s="19"/>
    </row>
    <row r="19" spans="1:9" ht="15.75">
      <c r="A19" s="127"/>
      <c r="B19" s="19"/>
      <c r="C19" s="19" t="s">
        <v>118</v>
      </c>
      <c r="D19" s="19" t="s">
        <v>119</v>
      </c>
      <c r="E19" s="19"/>
      <c r="F19" s="132"/>
      <c r="G19" s="290">
        <f>SUM(G20)</f>
        <v>1922000</v>
      </c>
      <c r="H19" s="117">
        <v>4933436</v>
      </c>
      <c r="I19" s="37"/>
    </row>
    <row r="20" spans="1:9" ht="15.75">
      <c r="A20" s="127"/>
      <c r="B20" s="19"/>
      <c r="C20" s="19" t="s">
        <v>120</v>
      </c>
      <c r="D20" s="19"/>
      <c r="E20" s="19" t="s">
        <v>121</v>
      </c>
      <c r="F20" s="132"/>
      <c r="G20" s="290">
        <v>1922000</v>
      </c>
      <c r="H20" s="133">
        <v>4933436</v>
      </c>
      <c r="I20" s="37"/>
    </row>
    <row r="21" spans="1:9" ht="15.75">
      <c r="A21" s="122"/>
      <c r="B21" s="130"/>
      <c r="C21" s="130"/>
      <c r="D21" s="130"/>
      <c r="E21" s="130"/>
      <c r="F21" s="131"/>
      <c r="G21" s="290"/>
      <c r="H21" s="291"/>
      <c r="I21" s="37"/>
    </row>
    <row r="22" spans="1:9" ht="15.75">
      <c r="A22" s="150" t="s">
        <v>239</v>
      </c>
      <c r="B22" s="177"/>
      <c r="C22" s="177"/>
      <c r="D22" s="177"/>
      <c r="E22" s="177"/>
      <c r="F22" s="178"/>
      <c r="G22" s="292">
        <f>SUM(G23)</f>
        <v>16550000</v>
      </c>
      <c r="H22" s="179">
        <f>SUM(H23)</f>
        <v>16550000</v>
      </c>
      <c r="I22" s="37"/>
    </row>
    <row r="23" spans="1:9" ht="15.75">
      <c r="A23" s="123" t="s">
        <v>85</v>
      </c>
      <c r="B23" s="23"/>
      <c r="C23" s="23" t="s">
        <v>84</v>
      </c>
      <c r="D23" s="23"/>
      <c r="E23" s="23"/>
      <c r="F23" s="143"/>
      <c r="G23" s="289">
        <f>SUM(G24+G27)</f>
        <v>16550000</v>
      </c>
      <c r="H23" s="141">
        <f>SUM(H24+H27)</f>
        <v>16550000</v>
      </c>
      <c r="I23" s="37"/>
    </row>
    <row r="24" spans="1:9" ht="15.75">
      <c r="A24" s="127"/>
      <c r="B24" s="19" t="s">
        <v>86</v>
      </c>
      <c r="C24" s="19"/>
      <c r="D24" s="19" t="s">
        <v>87</v>
      </c>
      <c r="E24" s="19"/>
      <c r="F24" s="132"/>
      <c r="G24" s="293">
        <f>SUM(G25:G26)</f>
        <v>11500000</v>
      </c>
      <c r="H24" s="133">
        <v>11500000</v>
      </c>
      <c r="I24" s="37"/>
    </row>
    <row r="25" spans="1:9" ht="15.75">
      <c r="A25" s="127"/>
      <c r="B25" s="19"/>
      <c r="C25" s="19"/>
      <c r="D25" s="19"/>
      <c r="E25" s="19" t="s">
        <v>0</v>
      </c>
      <c r="F25" s="132"/>
      <c r="G25" s="290">
        <v>7500000</v>
      </c>
      <c r="H25" s="133">
        <v>7500000</v>
      </c>
      <c r="I25" s="37"/>
    </row>
    <row r="26" spans="1:9" ht="15.75">
      <c r="A26" s="123"/>
      <c r="B26" s="23"/>
      <c r="C26" s="23"/>
      <c r="D26" s="23"/>
      <c r="E26" s="19" t="s">
        <v>11</v>
      </c>
      <c r="F26" s="132"/>
      <c r="G26" s="290">
        <v>4000000</v>
      </c>
      <c r="H26" s="133">
        <v>4000000</v>
      </c>
      <c r="I26" s="37"/>
    </row>
    <row r="27" spans="1:9" ht="15.75">
      <c r="A27" s="123"/>
      <c r="B27" s="19" t="s">
        <v>88</v>
      </c>
      <c r="C27" s="19"/>
      <c r="D27" s="19" t="s">
        <v>89</v>
      </c>
      <c r="E27" s="19"/>
      <c r="F27" s="132"/>
      <c r="G27" s="293">
        <f>SUM(G28+G30+G32)</f>
        <v>5050000</v>
      </c>
      <c r="H27" s="133">
        <f>SUM(H28+H30+H32)</f>
        <v>5050000</v>
      </c>
      <c r="I27" s="37"/>
    </row>
    <row r="28" spans="1:9" ht="15.75">
      <c r="A28" s="123"/>
      <c r="B28" s="19"/>
      <c r="C28" s="19" t="s">
        <v>96</v>
      </c>
      <c r="D28" s="19" t="s">
        <v>97</v>
      </c>
      <c r="E28" s="19"/>
      <c r="F28" s="132"/>
      <c r="G28" s="293">
        <f>SUM(G29)</f>
        <v>4000000</v>
      </c>
      <c r="H28" s="133">
        <v>4000000</v>
      </c>
      <c r="I28" s="37"/>
    </row>
    <row r="29" spans="1:9" ht="15.75">
      <c r="A29" s="123"/>
      <c r="B29" s="19"/>
      <c r="C29" s="19"/>
      <c r="D29" s="19"/>
      <c r="E29" s="19" t="s">
        <v>1</v>
      </c>
      <c r="F29" s="132"/>
      <c r="G29" s="290">
        <v>4000000</v>
      </c>
      <c r="H29" s="133">
        <v>4000000</v>
      </c>
      <c r="I29" s="37"/>
    </row>
    <row r="30" spans="1:9" ht="15.75">
      <c r="A30" s="123"/>
      <c r="B30" s="19"/>
      <c r="C30" s="19" t="s">
        <v>90</v>
      </c>
      <c r="D30" s="19" t="s">
        <v>91</v>
      </c>
      <c r="E30" s="19"/>
      <c r="F30" s="132"/>
      <c r="G30" s="290">
        <f>SUM(G31)</f>
        <v>700000</v>
      </c>
      <c r="H30" s="117">
        <v>700000</v>
      </c>
      <c r="I30" s="37"/>
    </row>
    <row r="31" spans="1:9" ht="15.75">
      <c r="A31" s="123"/>
      <c r="B31" s="19"/>
      <c r="C31" s="19"/>
      <c r="D31" s="19"/>
      <c r="E31" s="19" t="s">
        <v>92</v>
      </c>
      <c r="F31" s="132"/>
      <c r="G31" s="290">
        <v>700000</v>
      </c>
      <c r="H31" s="133">
        <v>700000</v>
      </c>
      <c r="I31" s="37"/>
    </row>
    <row r="32" spans="1:9" ht="15.75">
      <c r="A32" s="123"/>
      <c r="B32" s="19"/>
      <c r="C32" s="19" t="s">
        <v>93</v>
      </c>
      <c r="D32" s="19" t="s">
        <v>94</v>
      </c>
      <c r="E32" s="19"/>
      <c r="F32" s="132"/>
      <c r="G32" s="290">
        <f>SUM(G33:G34)</f>
        <v>350000</v>
      </c>
      <c r="H32" s="117">
        <v>350000</v>
      </c>
      <c r="I32" s="37"/>
    </row>
    <row r="33" spans="1:9" ht="15.75">
      <c r="A33" s="123"/>
      <c r="B33" s="19"/>
      <c r="C33" s="19"/>
      <c r="D33" s="19"/>
      <c r="E33" s="19" t="s">
        <v>98</v>
      </c>
      <c r="F33" s="132"/>
      <c r="G33" s="290">
        <v>250000</v>
      </c>
      <c r="H33" s="133">
        <v>250000</v>
      </c>
      <c r="I33" s="37"/>
    </row>
    <row r="34" spans="1:9" ht="15.75">
      <c r="A34" s="127"/>
      <c r="B34" s="19"/>
      <c r="C34" s="19"/>
      <c r="D34" s="19"/>
      <c r="E34" s="19" t="s">
        <v>95</v>
      </c>
      <c r="F34" s="132"/>
      <c r="G34" s="290">
        <v>100000</v>
      </c>
      <c r="H34" s="133">
        <v>100000</v>
      </c>
      <c r="I34" s="37"/>
    </row>
    <row r="35" spans="1:9" ht="15.75">
      <c r="A35" s="122"/>
      <c r="B35" s="130"/>
      <c r="C35" s="130"/>
      <c r="D35" s="130"/>
      <c r="E35" s="130"/>
      <c r="F35" s="131"/>
      <c r="G35" s="290"/>
      <c r="H35" s="291"/>
      <c r="I35" s="37"/>
    </row>
    <row r="36" spans="1:10" ht="15.75">
      <c r="A36" s="150" t="s">
        <v>215</v>
      </c>
      <c r="B36" s="151"/>
      <c r="C36" s="151"/>
      <c r="D36" s="151"/>
      <c r="E36" s="151"/>
      <c r="F36" s="152"/>
      <c r="G36" s="292">
        <f>SUM(G37)</f>
        <v>1730000</v>
      </c>
      <c r="H36" s="179">
        <f>SUM(H37)</f>
        <v>1730000</v>
      </c>
      <c r="J36" s="2"/>
    </row>
    <row r="37" spans="1:9" ht="15.75">
      <c r="A37" s="123" t="s">
        <v>99</v>
      </c>
      <c r="B37" s="23"/>
      <c r="C37" s="23" t="s">
        <v>100</v>
      </c>
      <c r="D37" s="23"/>
      <c r="E37" s="23"/>
      <c r="F37" s="143"/>
      <c r="G37" s="289">
        <f>SUM(G38+G40)</f>
        <v>1730000</v>
      </c>
      <c r="H37" s="141">
        <f>SUM(H38+H40)</f>
        <v>1730000</v>
      </c>
      <c r="I37" s="37"/>
    </row>
    <row r="38" spans="1:9" ht="15.75">
      <c r="A38" s="123"/>
      <c r="B38" s="23"/>
      <c r="C38" s="19" t="s">
        <v>194</v>
      </c>
      <c r="D38" s="19" t="s">
        <v>195</v>
      </c>
      <c r="E38" s="19"/>
      <c r="F38" s="132"/>
      <c r="G38" s="290">
        <f>SUM(G39:G39)</f>
        <v>1610000</v>
      </c>
      <c r="H38" s="117">
        <f>SUM(H39:H39)</f>
        <v>1610000</v>
      </c>
      <c r="I38" s="37"/>
    </row>
    <row r="39" spans="1:9" ht="15.75">
      <c r="A39" s="123"/>
      <c r="B39" s="23"/>
      <c r="C39" s="19"/>
      <c r="D39" s="19"/>
      <c r="E39" s="19" t="s">
        <v>104</v>
      </c>
      <c r="F39" s="132"/>
      <c r="G39" s="290">
        <v>1610000</v>
      </c>
      <c r="H39" s="133">
        <v>1610000</v>
      </c>
      <c r="I39" s="37"/>
    </row>
    <row r="40" spans="1:9" ht="15.75">
      <c r="A40" s="123"/>
      <c r="B40" s="23"/>
      <c r="C40" s="19" t="s">
        <v>180</v>
      </c>
      <c r="D40" s="19" t="s">
        <v>182</v>
      </c>
      <c r="E40" s="19"/>
      <c r="F40" s="143"/>
      <c r="G40" s="290">
        <v>120000</v>
      </c>
      <c r="H40" s="133">
        <v>120000</v>
      </c>
      <c r="I40" s="37"/>
    </row>
    <row r="41" spans="1:9" ht="15.75">
      <c r="A41" s="122"/>
      <c r="B41" s="130"/>
      <c r="C41" s="130"/>
      <c r="D41" s="130"/>
      <c r="E41" s="130"/>
      <c r="F41" s="131"/>
      <c r="G41" s="290"/>
      <c r="H41" s="291"/>
      <c r="I41" s="37"/>
    </row>
    <row r="42" spans="1:9" ht="15.75">
      <c r="A42" s="150" t="s">
        <v>189</v>
      </c>
      <c r="B42" s="177"/>
      <c r="C42" s="177"/>
      <c r="D42" s="177"/>
      <c r="E42" s="177"/>
      <c r="F42" s="178"/>
      <c r="G42" s="292">
        <f>SUM(G43+G63)</f>
        <v>10965420</v>
      </c>
      <c r="H42" s="179">
        <f>SUM(H43+H63)</f>
        <v>16148080</v>
      </c>
      <c r="I42" s="37"/>
    </row>
    <row r="43" spans="1:12" ht="22.5" customHeight="1">
      <c r="A43" s="123" t="s">
        <v>75</v>
      </c>
      <c r="B43" s="23"/>
      <c r="C43" s="23" t="s">
        <v>76</v>
      </c>
      <c r="D43" s="23"/>
      <c r="E43" s="19"/>
      <c r="F43" s="132"/>
      <c r="G43" s="289">
        <f>SUM(G44+G61)</f>
        <v>10265420</v>
      </c>
      <c r="H43" s="141">
        <f>SUM(H44+H61)</f>
        <v>15448080</v>
      </c>
      <c r="I43" s="34"/>
      <c r="J43" s="35"/>
      <c r="K43" s="19"/>
      <c r="L43" s="19"/>
    </row>
    <row r="44" spans="1:12" ht="15.75">
      <c r="A44" s="127"/>
      <c r="B44" s="19" t="s">
        <v>77</v>
      </c>
      <c r="C44" s="19"/>
      <c r="D44" s="19" t="s">
        <v>78</v>
      </c>
      <c r="E44" s="19"/>
      <c r="F44" s="132"/>
      <c r="G44" s="293">
        <f>SUM(G45+G54+G56)</f>
        <v>10235420</v>
      </c>
      <c r="H44" s="133">
        <f>SUM(H45+H54+H56)</f>
        <v>15418080</v>
      </c>
      <c r="I44" s="25"/>
      <c r="J44" s="21"/>
      <c r="K44" s="19"/>
      <c r="L44" s="19"/>
    </row>
    <row r="45" spans="1:10" s="9" customFormat="1" ht="15.75">
      <c r="A45" s="123"/>
      <c r="B45" s="23"/>
      <c r="C45" s="19" t="s">
        <v>79</v>
      </c>
      <c r="D45" s="19" t="s">
        <v>80</v>
      </c>
      <c r="E45" s="19"/>
      <c r="F45" s="132"/>
      <c r="G45" s="290">
        <f>SUM(G46+G51+G52+G53)</f>
        <v>8315420</v>
      </c>
      <c r="H45" s="117">
        <v>8315420</v>
      </c>
      <c r="J45" s="54"/>
    </row>
    <row r="46" spans="1:10" s="9" customFormat="1" ht="15.75">
      <c r="A46" s="123"/>
      <c r="B46" s="23"/>
      <c r="C46" s="19"/>
      <c r="D46" s="19"/>
      <c r="E46" s="19" t="s">
        <v>134</v>
      </c>
      <c r="F46" s="132"/>
      <c r="G46" s="293">
        <f>SUM(G47:G50)</f>
        <v>6248470</v>
      </c>
      <c r="H46" s="133">
        <v>6248470</v>
      </c>
      <c r="J46" s="54"/>
    </row>
    <row r="47" spans="1:10" s="9" customFormat="1" ht="15.75">
      <c r="A47" s="123"/>
      <c r="B47" s="23"/>
      <c r="C47" s="19"/>
      <c r="D47" s="19"/>
      <c r="E47" s="128" t="s">
        <v>136</v>
      </c>
      <c r="F47" s="132"/>
      <c r="G47" s="290">
        <v>970050</v>
      </c>
      <c r="H47" s="117">
        <v>970050</v>
      </c>
      <c r="J47" s="54"/>
    </row>
    <row r="48" spans="1:10" s="9" customFormat="1" ht="15.75">
      <c r="A48" s="123"/>
      <c r="B48" s="23"/>
      <c r="C48" s="19"/>
      <c r="D48" s="19"/>
      <c r="E48" s="128" t="s">
        <v>137</v>
      </c>
      <c r="F48" s="132"/>
      <c r="G48" s="290">
        <v>3712000</v>
      </c>
      <c r="H48" s="117">
        <v>3712000</v>
      </c>
      <c r="J48" s="54"/>
    </row>
    <row r="49" spans="1:10" s="9" customFormat="1" ht="15.75">
      <c r="A49" s="123"/>
      <c r="B49" s="23"/>
      <c r="C49" s="19"/>
      <c r="D49" s="19"/>
      <c r="E49" s="128" t="s">
        <v>138</v>
      </c>
      <c r="F49" s="132"/>
      <c r="G49" s="290">
        <v>100000</v>
      </c>
      <c r="H49" s="117">
        <v>100000</v>
      </c>
      <c r="J49" s="54"/>
    </row>
    <row r="50" spans="1:10" s="9" customFormat="1" ht="15.75">
      <c r="A50" s="123"/>
      <c r="B50" s="23"/>
      <c r="C50" s="19"/>
      <c r="D50" s="19"/>
      <c r="E50" s="128" t="s">
        <v>139</v>
      </c>
      <c r="F50" s="132"/>
      <c r="G50" s="290">
        <v>1466420</v>
      </c>
      <c r="H50" s="117">
        <v>1466420</v>
      </c>
      <c r="J50" s="54"/>
    </row>
    <row r="51" spans="1:10" s="9" customFormat="1" ht="15.75">
      <c r="A51" s="123"/>
      <c r="B51" s="23"/>
      <c r="C51" s="19"/>
      <c r="D51" s="19"/>
      <c r="E51" s="128" t="s">
        <v>135</v>
      </c>
      <c r="F51" s="132"/>
      <c r="G51" s="290">
        <v>1427319</v>
      </c>
      <c r="H51" s="117">
        <v>1427319</v>
      </c>
      <c r="J51" s="54"/>
    </row>
    <row r="52" spans="1:10" s="9" customFormat="1" ht="15.75">
      <c r="A52" s="123"/>
      <c r="B52" s="23"/>
      <c r="C52" s="19"/>
      <c r="D52" s="19"/>
      <c r="E52" s="19" t="s">
        <v>142</v>
      </c>
      <c r="F52" s="132"/>
      <c r="G52" s="290">
        <v>20400</v>
      </c>
      <c r="H52" s="117">
        <v>20400</v>
      </c>
      <c r="J52" s="54"/>
    </row>
    <row r="53" spans="1:10" s="9" customFormat="1" ht="15.75">
      <c r="A53" s="123"/>
      <c r="B53" s="23"/>
      <c r="C53" s="19"/>
      <c r="D53" s="19"/>
      <c r="E53" s="19" t="s">
        <v>208</v>
      </c>
      <c r="F53" s="132"/>
      <c r="G53" s="290">
        <v>619231</v>
      </c>
      <c r="H53" s="117">
        <v>619231</v>
      </c>
      <c r="J53" s="54"/>
    </row>
    <row r="54" spans="1:9" ht="15.75">
      <c r="A54" s="127"/>
      <c r="B54" s="19"/>
      <c r="C54" s="19" t="s">
        <v>81</v>
      </c>
      <c r="D54" s="19" t="s">
        <v>82</v>
      </c>
      <c r="E54" s="19"/>
      <c r="F54" s="132"/>
      <c r="G54" s="290">
        <f>SUM(G55)</f>
        <v>1800000</v>
      </c>
      <c r="H54" s="117">
        <v>1800000</v>
      </c>
      <c r="I54" s="37"/>
    </row>
    <row r="55" spans="1:9" ht="15.75">
      <c r="A55" s="127"/>
      <c r="B55" s="19"/>
      <c r="C55" s="19"/>
      <c r="D55" s="19"/>
      <c r="E55" s="19" t="s">
        <v>17</v>
      </c>
      <c r="F55" s="132"/>
      <c r="G55" s="290">
        <v>1800000</v>
      </c>
      <c r="H55" s="133">
        <v>1800000</v>
      </c>
      <c r="I55" s="37"/>
    </row>
    <row r="56" spans="1:9" ht="15.75">
      <c r="A56" s="127"/>
      <c r="B56" s="19"/>
      <c r="C56" s="19" t="s">
        <v>83</v>
      </c>
      <c r="D56" s="19" t="s">
        <v>196</v>
      </c>
      <c r="E56" s="19"/>
      <c r="F56" s="132"/>
      <c r="G56" s="290">
        <f>SUM(G57:G60)</f>
        <v>120000</v>
      </c>
      <c r="H56" s="117">
        <f>SUM(H57:H60)</f>
        <v>5302660</v>
      </c>
      <c r="I56" s="37"/>
    </row>
    <row r="57" spans="1:9" ht="15.75">
      <c r="A57" s="127"/>
      <c r="B57" s="19"/>
      <c r="C57" s="19"/>
      <c r="D57" s="19"/>
      <c r="E57" s="19" t="s">
        <v>220</v>
      </c>
      <c r="F57" s="132"/>
      <c r="G57" s="290">
        <v>120000</v>
      </c>
      <c r="H57" s="133">
        <v>120000</v>
      </c>
      <c r="I57" s="37"/>
    </row>
    <row r="58" spans="1:9" ht="15.75">
      <c r="A58" s="127"/>
      <c r="B58" s="19"/>
      <c r="C58" s="19"/>
      <c r="D58" s="19"/>
      <c r="E58" s="19" t="s">
        <v>284</v>
      </c>
      <c r="F58" s="132"/>
      <c r="G58" s="290">
        <v>0</v>
      </c>
      <c r="H58" s="133">
        <v>365760</v>
      </c>
      <c r="I58" s="37"/>
    </row>
    <row r="59" spans="1:9" ht="15.75">
      <c r="A59" s="127"/>
      <c r="B59" s="19"/>
      <c r="C59" s="19"/>
      <c r="D59" s="19"/>
      <c r="E59" s="19" t="s">
        <v>290</v>
      </c>
      <c r="F59" s="132"/>
      <c r="G59" s="290">
        <v>0</v>
      </c>
      <c r="H59" s="133">
        <v>4624900</v>
      </c>
      <c r="I59" s="37"/>
    </row>
    <row r="60" spans="1:9" ht="15.75">
      <c r="A60" s="127"/>
      <c r="B60" s="19"/>
      <c r="C60" s="19"/>
      <c r="D60" s="19"/>
      <c r="E60" s="19" t="s">
        <v>291</v>
      </c>
      <c r="F60" s="132"/>
      <c r="G60" s="290">
        <v>0</v>
      </c>
      <c r="H60" s="133">
        <v>192000</v>
      </c>
      <c r="I60" s="37"/>
    </row>
    <row r="61" spans="1:9" ht="15.75">
      <c r="A61" s="127"/>
      <c r="B61" s="19" t="s">
        <v>212</v>
      </c>
      <c r="C61" s="19"/>
      <c r="D61" s="19" t="s">
        <v>213</v>
      </c>
      <c r="E61" s="19"/>
      <c r="F61" s="132"/>
      <c r="G61" s="290">
        <f>SUM(G62)</f>
        <v>30000</v>
      </c>
      <c r="H61" s="117">
        <f>SUM(H62)</f>
        <v>30000</v>
      </c>
      <c r="I61" s="37"/>
    </row>
    <row r="62" spans="1:9" ht="15.75">
      <c r="A62" s="127"/>
      <c r="B62" s="19"/>
      <c r="C62" s="19"/>
      <c r="D62" s="19"/>
      <c r="E62" s="19" t="s">
        <v>214</v>
      </c>
      <c r="F62" s="132"/>
      <c r="G62" s="290">
        <v>30000</v>
      </c>
      <c r="H62" s="133">
        <v>30000</v>
      </c>
      <c r="I62" s="37"/>
    </row>
    <row r="63" spans="1:9" ht="15.75">
      <c r="A63" s="123" t="s">
        <v>114</v>
      </c>
      <c r="B63" s="23"/>
      <c r="C63" s="23" t="s">
        <v>115</v>
      </c>
      <c r="D63" s="23"/>
      <c r="E63" s="23"/>
      <c r="F63" s="132"/>
      <c r="G63" s="289">
        <f>SUM(G64)</f>
        <v>700000</v>
      </c>
      <c r="H63" s="141">
        <f>SUM(H64)</f>
        <v>700000</v>
      </c>
      <c r="I63" s="37"/>
    </row>
    <row r="64" spans="1:9" ht="15.75">
      <c r="A64" s="123"/>
      <c r="B64" s="19" t="s">
        <v>116</v>
      </c>
      <c r="C64" s="19"/>
      <c r="D64" s="19" t="s">
        <v>117</v>
      </c>
      <c r="E64" s="19"/>
      <c r="F64" s="132"/>
      <c r="G64" s="293">
        <f>SUM(G65)</f>
        <v>700000</v>
      </c>
      <c r="H64" s="133">
        <v>700000</v>
      </c>
      <c r="I64" s="37"/>
    </row>
    <row r="65" spans="1:9" ht="15.75">
      <c r="A65" s="123"/>
      <c r="B65" s="23"/>
      <c r="C65" s="19" t="s">
        <v>197</v>
      </c>
      <c r="D65" s="19" t="s">
        <v>198</v>
      </c>
      <c r="E65" s="19"/>
      <c r="F65" s="132"/>
      <c r="G65" s="290">
        <f>SUM(G66)</f>
        <v>700000</v>
      </c>
      <c r="H65" s="117">
        <v>700000</v>
      </c>
      <c r="I65" s="37"/>
    </row>
    <row r="66" spans="1:9" ht="15.75">
      <c r="A66" s="127"/>
      <c r="B66" s="19"/>
      <c r="C66" s="19"/>
      <c r="D66" s="19"/>
      <c r="E66" s="19" t="s">
        <v>199</v>
      </c>
      <c r="F66" s="132"/>
      <c r="G66" s="290">
        <v>700000</v>
      </c>
      <c r="H66" s="133">
        <v>700000</v>
      </c>
      <c r="I66" s="37"/>
    </row>
    <row r="67" spans="1:9" ht="15.75">
      <c r="A67" s="127"/>
      <c r="B67" s="19"/>
      <c r="C67" s="19"/>
      <c r="D67" s="19"/>
      <c r="E67" s="19"/>
      <c r="F67" s="132"/>
      <c r="G67" s="290"/>
      <c r="H67" s="291"/>
      <c r="I67" s="37"/>
    </row>
    <row r="68" spans="1:8" s="9" customFormat="1" ht="15.75">
      <c r="A68" s="150" t="s">
        <v>124</v>
      </c>
      <c r="B68" s="153"/>
      <c r="C68" s="153"/>
      <c r="D68" s="153"/>
      <c r="E68" s="153"/>
      <c r="F68" s="155"/>
      <c r="G68" s="292">
        <f>SUM(G69)</f>
        <v>805000</v>
      </c>
      <c r="H68" s="179">
        <f>SUM(H69)</f>
        <v>955000</v>
      </c>
    </row>
    <row r="69" spans="1:8" s="9" customFormat="1" ht="15.75">
      <c r="A69" s="123" t="s">
        <v>99</v>
      </c>
      <c r="B69" s="23"/>
      <c r="C69" s="23" t="s">
        <v>100</v>
      </c>
      <c r="D69" s="23"/>
      <c r="E69" s="23"/>
      <c r="F69" s="125"/>
      <c r="G69" s="289">
        <f>SUM(G72+G70)</f>
        <v>805000</v>
      </c>
      <c r="H69" s="141">
        <f>SUM(H72+H70)</f>
        <v>955000</v>
      </c>
    </row>
    <row r="70" spans="1:8" s="9" customFormat="1" ht="15.75">
      <c r="A70" s="123"/>
      <c r="B70" s="23"/>
      <c r="C70" s="19" t="s">
        <v>101</v>
      </c>
      <c r="D70" s="19" t="s">
        <v>102</v>
      </c>
      <c r="E70" s="19"/>
      <c r="F70" s="125"/>
      <c r="G70" s="293">
        <f>SUM(G71)</f>
        <v>800000</v>
      </c>
      <c r="H70" s="133">
        <v>950000</v>
      </c>
    </row>
    <row r="71" spans="1:8" s="9" customFormat="1" ht="15.75">
      <c r="A71" s="123"/>
      <c r="B71" s="23"/>
      <c r="C71" s="23"/>
      <c r="D71" s="23"/>
      <c r="E71" s="19" t="s">
        <v>183</v>
      </c>
      <c r="F71" s="125"/>
      <c r="G71" s="290">
        <v>800000</v>
      </c>
      <c r="H71" s="117">
        <v>950000</v>
      </c>
    </row>
    <row r="72" spans="1:8" s="9" customFormat="1" ht="15.75">
      <c r="A72" s="127"/>
      <c r="B72" s="19"/>
      <c r="C72" s="19" t="s">
        <v>103</v>
      </c>
      <c r="D72" s="19" t="s">
        <v>15</v>
      </c>
      <c r="E72" s="19"/>
      <c r="F72" s="125"/>
      <c r="G72" s="290">
        <v>5000</v>
      </c>
      <c r="H72" s="117">
        <v>5000</v>
      </c>
    </row>
    <row r="73" spans="1:10" ht="15.75">
      <c r="A73" s="118"/>
      <c r="B73" s="121"/>
      <c r="C73" s="119"/>
      <c r="D73" s="119"/>
      <c r="E73" s="119"/>
      <c r="F73" s="120"/>
      <c r="G73" s="290"/>
      <c r="H73" s="294"/>
      <c r="J73" s="2"/>
    </row>
    <row r="74" spans="1:10" ht="14.25" customHeight="1">
      <c r="A74" s="150" t="s">
        <v>147</v>
      </c>
      <c r="B74" s="153"/>
      <c r="C74" s="151"/>
      <c r="D74" s="151"/>
      <c r="E74" s="151"/>
      <c r="F74" s="152"/>
      <c r="G74" s="292">
        <f>SUM(G75)</f>
        <v>1176000</v>
      </c>
      <c r="H74" s="179">
        <f>SUM(H75)</f>
        <v>1176000</v>
      </c>
      <c r="J74" s="2"/>
    </row>
    <row r="75" spans="1:9" ht="15.75">
      <c r="A75" s="123" t="s">
        <v>75</v>
      </c>
      <c r="B75" s="23"/>
      <c r="C75" s="23" t="s">
        <v>76</v>
      </c>
      <c r="D75" s="23"/>
      <c r="E75" s="23"/>
      <c r="F75" s="143"/>
      <c r="G75" s="289">
        <f>SUM(G76)</f>
        <v>1176000</v>
      </c>
      <c r="H75" s="141">
        <f>SUM(H76)</f>
        <v>1176000</v>
      </c>
      <c r="I75" s="37"/>
    </row>
    <row r="76" spans="1:9" ht="15.75">
      <c r="A76" s="127"/>
      <c r="B76" s="19" t="s">
        <v>212</v>
      </c>
      <c r="C76" s="19"/>
      <c r="D76" s="19" t="s">
        <v>213</v>
      </c>
      <c r="E76" s="19"/>
      <c r="F76" s="132"/>
      <c r="G76" s="290">
        <v>1176000</v>
      </c>
      <c r="H76" s="133">
        <v>1176000</v>
      </c>
      <c r="I76" s="37"/>
    </row>
    <row r="77" spans="1:9" ht="15.75">
      <c r="A77" s="127"/>
      <c r="B77" s="19"/>
      <c r="C77" s="19"/>
      <c r="D77" s="19"/>
      <c r="E77" s="19"/>
      <c r="F77" s="132"/>
      <c r="G77" s="290"/>
      <c r="H77" s="291"/>
      <c r="I77" s="37"/>
    </row>
    <row r="78" spans="1:9" ht="15.75">
      <c r="A78" s="150" t="s">
        <v>123</v>
      </c>
      <c r="B78" s="177"/>
      <c r="C78" s="177"/>
      <c r="D78" s="177"/>
      <c r="E78" s="177"/>
      <c r="F78" s="178"/>
      <c r="G78" s="292">
        <f>SUM(G79+G81)</f>
        <v>600000</v>
      </c>
      <c r="H78" s="179">
        <f>SUM(H79+H81)</f>
        <v>19100000</v>
      </c>
      <c r="I78" s="37"/>
    </row>
    <row r="79" spans="1:9" ht="15.75">
      <c r="A79" s="123" t="s">
        <v>99</v>
      </c>
      <c r="B79" s="23"/>
      <c r="C79" s="23" t="s">
        <v>100</v>
      </c>
      <c r="D79" s="23"/>
      <c r="E79" s="23"/>
      <c r="F79" s="132"/>
      <c r="G79" s="289">
        <f>SUM(G80)</f>
        <v>600000</v>
      </c>
      <c r="H79" s="141">
        <f>SUM(H80)</f>
        <v>600000</v>
      </c>
      <c r="I79" s="37"/>
    </row>
    <row r="80" spans="1:9" ht="15.75">
      <c r="A80" s="127"/>
      <c r="B80" s="19"/>
      <c r="C80" s="19" t="s">
        <v>194</v>
      </c>
      <c r="D80" s="19" t="s">
        <v>195</v>
      </c>
      <c r="E80" s="19"/>
      <c r="F80" s="132"/>
      <c r="G80" s="290">
        <v>600000</v>
      </c>
      <c r="H80" s="133">
        <v>600000</v>
      </c>
      <c r="I80" s="37"/>
    </row>
    <row r="81" spans="1:9" ht="15.75">
      <c r="A81" s="123" t="s">
        <v>105</v>
      </c>
      <c r="B81" s="19"/>
      <c r="C81" s="23" t="s">
        <v>106</v>
      </c>
      <c r="D81" s="23"/>
      <c r="E81" s="23"/>
      <c r="F81" s="132"/>
      <c r="G81" s="289">
        <f>SUM(G82)</f>
        <v>0</v>
      </c>
      <c r="H81" s="141">
        <f>SUM(H82)</f>
        <v>18500000</v>
      </c>
      <c r="I81" s="37"/>
    </row>
    <row r="82" spans="1:11" ht="15.75">
      <c r="A82" s="123"/>
      <c r="B82" s="19"/>
      <c r="C82" s="19" t="s">
        <v>107</v>
      </c>
      <c r="D82" s="19" t="s">
        <v>108</v>
      </c>
      <c r="E82" s="23"/>
      <c r="F82" s="132"/>
      <c r="G82" s="293">
        <v>0</v>
      </c>
      <c r="H82" s="133">
        <v>18500000</v>
      </c>
      <c r="I82" s="37"/>
      <c r="K82" s="19"/>
    </row>
    <row r="83" spans="1:9" ht="15.75">
      <c r="A83" s="127"/>
      <c r="B83" s="19"/>
      <c r="C83" s="19"/>
      <c r="D83" s="19"/>
      <c r="E83" s="19"/>
      <c r="F83" s="132"/>
      <c r="G83" s="290"/>
      <c r="H83" s="291"/>
      <c r="I83" s="37"/>
    </row>
    <row r="84" spans="1:9" ht="15.75">
      <c r="A84" s="150" t="s">
        <v>276</v>
      </c>
      <c r="B84" s="180"/>
      <c r="C84" s="180"/>
      <c r="D84" s="180"/>
      <c r="E84" s="180"/>
      <c r="F84" s="178"/>
      <c r="G84" s="292">
        <f>SUM(G85)</f>
        <v>0</v>
      </c>
      <c r="H84" s="179">
        <f>SUM(H85)</f>
        <v>11032664</v>
      </c>
      <c r="I84" s="37"/>
    </row>
    <row r="85" spans="1:9" ht="15.75">
      <c r="A85" s="123" t="s">
        <v>75</v>
      </c>
      <c r="B85" s="23"/>
      <c r="C85" s="23" t="s">
        <v>277</v>
      </c>
      <c r="D85" s="23"/>
      <c r="E85" s="19"/>
      <c r="F85" s="132"/>
      <c r="G85" s="289">
        <f>SUM(G86)</f>
        <v>0</v>
      </c>
      <c r="H85" s="141">
        <f>SUM(H86)</f>
        <v>11032664</v>
      </c>
      <c r="I85" s="37"/>
    </row>
    <row r="86" spans="1:9" ht="15.75">
      <c r="A86" s="123"/>
      <c r="B86" s="19" t="s">
        <v>212</v>
      </c>
      <c r="C86" s="19"/>
      <c r="D86" s="19" t="s">
        <v>213</v>
      </c>
      <c r="E86" s="19"/>
      <c r="F86" s="132"/>
      <c r="G86" s="293">
        <f>SUM(G87+G88)</f>
        <v>0</v>
      </c>
      <c r="H86" s="133">
        <f>SUM(H87+H88)</f>
        <v>11032664</v>
      </c>
      <c r="I86" s="37"/>
    </row>
    <row r="87" spans="1:9" ht="15.75">
      <c r="A87" s="123"/>
      <c r="B87" s="23"/>
      <c r="C87" s="23"/>
      <c r="D87" s="23"/>
      <c r="E87" s="19" t="s">
        <v>285</v>
      </c>
      <c r="F87" s="132"/>
      <c r="G87" s="293">
        <v>0</v>
      </c>
      <c r="H87" s="133">
        <v>9932616</v>
      </c>
      <c r="I87" s="37"/>
    </row>
    <row r="88" spans="1:9" ht="15.75">
      <c r="A88" s="123"/>
      <c r="B88" s="23"/>
      <c r="C88" s="23"/>
      <c r="D88" s="23"/>
      <c r="E88" s="19" t="s">
        <v>286</v>
      </c>
      <c r="F88" s="132"/>
      <c r="G88" s="293">
        <v>0</v>
      </c>
      <c r="H88" s="133">
        <v>1100048</v>
      </c>
      <c r="I88" s="37"/>
    </row>
    <row r="89" spans="1:9" ht="15.75">
      <c r="A89" s="123"/>
      <c r="B89" s="23"/>
      <c r="C89" s="23"/>
      <c r="D89" s="23"/>
      <c r="E89" s="19"/>
      <c r="F89" s="132"/>
      <c r="G89" s="289"/>
      <c r="H89" s="295"/>
      <c r="I89" s="37"/>
    </row>
    <row r="90" spans="1:9" ht="15.75">
      <c r="A90" s="150" t="s">
        <v>282</v>
      </c>
      <c r="B90" s="180"/>
      <c r="C90" s="180"/>
      <c r="D90" s="180"/>
      <c r="E90" s="177"/>
      <c r="F90" s="178"/>
      <c r="G90" s="292">
        <f>SUM(G91+G93)</f>
        <v>0</v>
      </c>
      <c r="H90" s="179">
        <f>SUM(H91+H93)</f>
        <v>75000</v>
      </c>
      <c r="I90" s="37"/>
    </row>
    <row r="91" spans="1:9" ht="15.75">
      <c r="A91" s="123" t="s">
        <v>99</v>
      </c>
      <c r="B91" s="23"/>
      <c r="C91" s="23" t="s">
        <v>100</v>
      </c>
      <c r="D91" s="23"/>
      <c r="E91" s="23"/>
      <c r="F91" s="132"/>
      <c r="G91" s="289">
        <f>SUM(G92)</f>
        <v>0</v>
      </c>
      <c r="H91" s="141">
        <f>SUM(H92)</f>
        <v>20000</v>
      </c>
      <c r="I91" s="37"/>
    </row>
    <row r="92" spans="1:9" ht="15.75">
      <c r="A92" s="127"/>
      <c r="B92" s="19"/>
      <c r="C92" s="19" t="s">
        <v>194</v>
      </c>
      <c r="D92" s="19" t="s">
        <v>195</v>
      </c>
      <c r="E92" s="19"/>
      <c r="F92" s="132"/>
      <c r="G92" s="293">
        <v>0</v>
      </c>
      <c r="H92" s="133">
        <v>20000</v>
      </c>
      <c r="I92" s="37"/>
    </row>
    <row r="93" spans="1:9" ht="15.75">
      <c r="A93" s="123" t="s">
        <v>283</v>
      </c>
      <c r="B93" s="19"/>
      <c r="C93" s="23" t="s">
        <v>110</v>
      </c>
      <c r="D93" s="23"/>
      <c r="E93" s="23"/>
      <c r="F93" s="132"/>
      <c r="G93" s="289">
        <f>SUM(G94)</f>
        <v>0</v>
      </c>
      <c r="H93" s="141">
        <f>SUM(H94)</f>
        <v>55000</v>
      </c>
      <c r="I93" s="37"/>
    </row>
    <row r="94" spans="1:9" ht="15.75">
      <c r="A94" s="127"/>
      <c r="B94" s="19" t="s">
        <v>241</v>
      </c>
      <c r="C94" s="19"/>
      <c r="D94" s="19" t="s">
        <v>111</v>
      </c>
      <c r="E94" s="19"/>
      <c r="F94" s="132"/>
      <c r="G94" s="293">
        <v>0</v>
      </c>
      <c r="H94" s="133">
        <v>55000</v>
      </c>
      <c r="I94" s="37"/>
    </row>
    <row r="95" spans="1:9" ht="15.75">
      <c r="A95" s="127"/>
      <c r="B95" s="19"/>
      <c r="C95" s="19"/>
      <c r="D95" s="19"/>
      <c r="E95" s="19"/>
      <c r="F95" s="132"/>
      <c r="G95" s="290"/>
      <c r="H95" s="296"/>
      <c r="I95" s="37"/>
    </row>
    <row r="96" spans="1:10" ht="16.5" thickBot="1">
      <c r="A96" s="138" t="s">
        <v>145</v>
      </c>
      <c r="B96" s="142"/>
      <c r="C96" s="139"/>
      <c r="D96" s="139"/>
      <c r="E96" s="139"/>
      <c r="F96" s="139"/>
      <c r="G96" s="298">
        <f>SUM(G9+G22+G36+G42+G68+G16+G74+G78+G84+G90)</f>
        <v>33763420</v>
      </c>
      <c r="H96" s="297">
        <f>SUM(H9+H22+H36+H42+H68+H16+H74+H78+H84+H90)</f>
        <v>71887480</v>
      </c>
      <c r="J96" s="2"/>
    </row>
    <row r="97" spans="1:10" ht="15.75">
      <c r="A97" s="8"/>
      <c r="B97" s="4"/>
      <c r="C97" s="6"/>
      <c r="D97" s="6"/>
      <c r="E97" s="6"/>
      <c r="F97" s="6"/>
      <c r="J97" s="2"/>
    </row>
    <row r="98" spans="1:10" ht="15.75">
      <c r="A98" s="8"/>
      <c r="B98" s="4"/>
      <c r="C98" s="6"/>
      <c r="D98" s="6"/>
      <c r="E98" s="6"/>
      <c r="F98" s="6"/>
      <c r="J98" s="2"/>
    </row>
    <row r="99" spans="1:10" ht="15.75">
      <c r="A99" s="8"/>
      <c r="B99" s="4"/>
      <c r="C99" s="6"/>
      <c r="D99" s="6"/>
      <c r="E99" s="6"/>
      <c r="F99" s="6"/>
      <c r="J99" s="2"/>
    </row>
    <row r="100" spans="1:10" ht="15.75">
      <c r="A100" s="8"/>
      <c r="B100" s="4"/>
      <c r="C100" s="6"/>
      <c r="D100" s="6"/>
      <c r="E100" s="6"/>
      <c r="F100" s="6"/>
      <c r="J100" s="2"/>
    </row>
    <row r="101" spans="1:10" ht="15.75">
      <c r="A101" s="8"/>
      <c r="B101" s="4"/>
      <c r="C101" s="6"/>
      <c r="D101" s="6"/>
      <c r="E101" s="6"/>
      <c r="F101" s="6"/>
      <c r="J101" s="2"/>
    </row>
    <row r="102" spans="1:10" ht="15.75">
      <c r="A102" s="8"/>
      <c r="B102" s="4"/>
      <c r="C102" s="6"/>
      <c r="D102" s="6"/>
      <c r="E102" s="6"/>
      <c r="F102" s="6"/>
      <c r="J102" s="2"/>
    </row>
    <row r="103" spans="1:10" ht="15.75">
      <c r="A103" s="8"/>
      <c r="B103" s="4"/>
      <c r="C103" s="6"/>
      <c r="D103" s="6"/>
      <c r="E103" s="6"/>
      <c r="F103" s="6"/>
      <c r="J103" s="2"/>
    </row>
    <row r="104" spans="1:10" ht="15.75">
      <c r="A104" s="8"/>
      <c r="B104" s="4"/>
      <c r="C104" s="6"/>
      <c r="D104" s="6"/>
      <c r="E104" s="6"/>
      <c r="F104" s="6"/>
      <c r="J104" s="2"/>
    </row>
    <row r="105" spans="7:9" ht="15.75">
      <c r="G105" s="37"/>
      <c r="H105" s="37"/>
      <c r="I105" s="37"/>
    </row>
    <row r="106" spans="7:9" ht="15.75">
      <c r="G106" s="37"/>
      <c r="H106" s="37"/>
      <c r="I106" s="37"/>
    </row>
    <row r="107" spans="7:9" ht="15.75">
      <c r="G107" s="37"/>
      <c r="H107" s="37"/>
      <c r="I107" s="37"/>
    </row>
    <row r="108" spans="7:9" ht="15.75">
      <c r="G108" s="37"/>
      <c r="H108" s="37"/>
      <c r="I108" s="37"/>
    </row>
    <row r="109" spans="7:9" ht="15.75">
      <c r="G109" s="37"/>
      <c r="H109" s="37"/>
      <c r="I109" s="37"/>
    </row>
    <row r="110" spans="1:8" s="19" customFormat="1" ht="15.75">
      <c r="A110" s="39"/>
      <c r="B110" s="39"/>
      <c r="C110" s="39"/>
      <c r="D110" s="39"/>
      <c r="E110" s="39"/>
      <c r="F110" s="39"/>
      <c r="G110" s="18"/>
      <c r="H110" s="46"/>
    </row>
    <row r="111" spans="7:12" ht="15.75">
      <c r="G111" s="18"/>
      <c r="H111" s="18"/>
      <c r="I111" s="34"/>
      <c r="J111" s="35"/>
      <c r="K111" s="19"/>
      <c r="L111" s="19"/>
    </row>
    <row r="112" spans="1:12" ht="22.5" customHeight="1">
      <c r="A112" s="9"/>
      <c r="B112" s="9"/>
      <c r="C112" s="9"/>
      <c r="D112" s="9"/>
      <c r="G112" s="18"/>
      <c r="H112" s="18"/>
      <c r="I112" s="34"/>
      <c r="J112" s="35"/>
      <c r="K112" s="19"/>
      <c r="L112" s="19"/>
    </row>
    <row r="113" spans="7:12" ht="15.75">
      <c r="G113" s="36"/>
      <c r="H113" s="25"/>
      <c r="I113" s="25"/>
      <c r="J113" s="21"/>
      <c r="K113" s="19"/>
      <c r="L113" s="19"/>
    </row>
    <row r="114" spans="3:10" s="9" customFormat="1" ht="15.75">
      <c r="C114" s="2"/>
      <c r="D114" s="2"/>
      <c r="E114" s="2"/>
      <c r="F114" s="2"/>
      <c r="J114" s="54"/>
    </row>
    <row r="115" spans="3:10" s="9" customFormat="1" ht="15.75">
      <c r="C115" s="2"/>
      <c r="D115" s="2"/>
      <c r="E115" s="2"/>
      <c r="F115" s="2"/>
      <c r="J115" s="54"/>
    </row>
    <row r="116" spans="3:10" s="9" customFormat="1" ht="15.75">
      <c r="C116" s="2"/>
      <c r="D116" s="2"/>
      <c r="E116" s="2"/>
      <c r="F116" s="2"/>
      <c r="J116" s="54"/>
    </row>
    <row r="117" spans="7:9" ht="15.75">
      <c r="G117" s="37"/>
      <c r="H117" s="37"/>
      <c r="I117" s="37"/>
    </row>
    <row r="118" spans="4:9" ht="15.75" customHeight="1">
      <c r="D118" s="16"/>
      <c r="G118" s="37"/>
      <c r="H118" s="37"/>
      <c r="I118" s="37"/>
    </row>
    <row r="119" spans="7:9" ht="15.75">
      <c r="G119" s="37"/>
      <c r="H119" s="37"/>
      <c r="I119" s="37"/>
    </row>
    <row r="120" spans="7:9" ht="15.75">
      <c r="G120" s="37"/>
      <c r="H120" s="37"/>
      <c r="I120" s="37"/>
    </row>
    <row r="121" spans="7:9" ht="15.75">
      <c r="G121" s="37"/>
      <c r="H121" s="37"/>
      <c r="I121" s="37"/>
    </row>
    <row r="122" spans="7:9" ht="15.75">
      <c r="G122" s="37"/>
      <c r="H122" s="37"/>
      <c r="I122" s="37"/>
    </row>
    <row r="123" spans="5:9" ht="15.75">
      <c r="E123" s="56"/>
      <c r="F123" s="56"/>
      <c r="G123" s="37"/>
      <c r="H123" s="37"/>
      <c r="I123" s="37"/>
    </row>
    <row r="124" spans="7:9" ht="15.75">
      <c r="G124" s="37"/>
      <c r="H124" s="37"/>
      <c r="I124" s="37"/>
    </row>
    <row r="125" spans="7:9" ht="15.75">
      <c r="G125" s="37"/>
      <c r="H125" s="37"/>
      <c r="I125" s="37"/>
    </row>
    <row r="126" spans="7:9" ht="15.75">
      <c r="G126" s="37"/>
      <c r="H126" s="37"/>
      <c r="I126" s="37"/>
    </row>
    <row r="127" spans="1:9" ht="15.75">
      <c r="A127" s="9"/>
      <c r="B127" s="9"/>
      <c r="C127" s="9"/>
      <c r="D127" s="9"/>
      <c r="E127" s="9"/>
      <c r="F127" s="9"/>
      <c r="G127" s="37"/>
      <c r="H127" s="37"/>
      <c r="I127" s="37"/>
    </row>
    <row r="128" spans="7:9" ht="15.75">
      <c r="G128" s="37"/>
      <c r="H128" s="37"/>
      <c r="I128" s="37"/>
    </row>
    <row r="129" spans="7:9" ht="15.75">
      <c r="G129" s="37"/>
      <c r="H129" s="37"/>
      <c r="I129" s="37"/>
    </row>
    <row r="130" spans="7:9" ht="15.75">
      <c r="G130" s="37"/>
      <c r="H130" s="37"/>
      <c r="I130" s="37"/>
    </row>
    <row r="131" spans="7:9" ht="15.75">
      <c r="G131" s="37"/>
      <c r="H131" s="37"/>
      <c r="I131" s="37"/>
    </row>
    <row r="132" spans="7:9" ht="15.75">
      <c r="G132" s="37"/>
      <c r="H132" s="37"/>
      <c r="I132" s="37"/>
    </row>
    <row r="133" spans="1:9" ht="15.75">
      <c r="A133" s="9"/>
      <c r="B133" s="9"/>
      <c r="C133" s="9"/>
      <c r="D133" s="9"/>
      <c r="E133" s="9"/>
      <c r="F133" s="9"/>
      <c r="G133" s="37"/>
      <c r="H133" s="37"/>
      <c r="I133" s="37"/>
    </row>
    <row r="134" spans="7:9" ht="15.75">
      <c r="G134" s="37"/>
      <c r="H134" s="37"/>
      <c r="I134" s="37"/>
    </row>
    <row r="135" spans="7:9" ht="15.75">
      <c r="G135" s="37"/>
      <c r="H135" s="37"/>
      <c r="I135" s="37"/>
    </row>
    <row r="136" spans="7:9" ht="15.75">
      <c r="G136" s="37"/>
      <c r="H136" s="37"/>
      <c r="I136" s="37"/>
    </row>
    <row r="137" spans="7:9" ht="15.75">
      <c r="G137" s="37"/>
      <c r="H137" s="37"/>
      <c r="I137" s="37"/>
    </row>
    <row r="138" spans="1:9" ht="15.75">
      <c r="A138" s="9"/>
      <c r="B138" s="9"/>
      <c r="C138" s="9"/>
      <c r="D138" s="9"/>
      <c r="G138" s="37"/>
      <c r="H138" s="37"/>
      <c r="I138" s="37"/>
    </row>
    <row r="139" spans="1:9" ht="15.75">
      <c r="A139" s="9"/>
      <c r="G139" s="37"/>
      <c r="H139" s="37"/>
      <c r="I139" s="37"/>
    </row>
    <row r="140" spans="1:9" ht="15.75">
      <c r="A140" s="9"/>
      <c r="G140" s="37"/>
      <c r="H140" s="37"/>
      <c r="I140" s="37"/>
    </row>
    <row r="141" spans="1:9" ht="15.75">
      <c r="A141" s="9"/>
      <c r="G141" s="37"/>
      <c r="H141" s="37"/>
      <c r="I141" s="37"/>
    </row>
    <row r="142" spans="1:9" ht="15.75">
      <c r="A142" s="9"/>
      <c r="G142" s="37"/>
      <c r="H142" s="37"/>
      <c r="I142" s="37"/>
    </row>
    <row r="143" spans="1:9" ht="15.75">
      <c r="A143" s="9"/>
      <c r="G143" s="37"/>
      <c r="H143" s="37"/>
      <c r="I143" s="37"/>
    </row>
    <row r="144" spans="1:9" ht="15.75">
      <c r="A144" s="9"/>
      <c r="G144" s="37"/>
      <c r="H144" s="37"/>
      <c r="I144" s="37"/>
    </row>
    <row r="145" spans="1:9" ht="15.75">
      <c r="A145" s="9"/>
      <c r="G145" s="37"/>
      <c r="H145" s="37"/>
      <c r="I145" s="37"/>
    </row>
    <row r="146" spans="7:9" ht="15.75">
      <c r="G146" s="37"/>
      <c r="H146" s="37"/>
      <c r="I146" s="37"/>
    </row>
    <row r="147" spans="7:9" ht="15.75">
      <c r="G147" s="37"/>
      <c r="H147" s="37"/>
      <c r="I147" s="37"/>
    </row>
    <row r="148" spans="7:9" ht="15.75">
      <c r="G148" s="37"/>
      <c r="H148" s="37"/>
      <c r="I148" s="37"/>
    </row>
    <row r="149" spans="7:9" ht="15.75">
      <c r="G149" s="37"/>
      <c r="H149" s="37"/>
      <c r="I149" s="37"/>
    </row>
    <row r="150" spans="1:9" ht="15.75">
      <c r="A150" s="9"/>
      <c r="B150" s="9"/>
      <c r="C150" s="9"/>
      <c r="D150" s="9"/>
      <c r="E150" s="9"/>
      <c r="F150" s="9"/>
      <c r="G150" s="37"/>
      <c r="H150" s="37"/>
      <c r="I150" s="37"/>
    </row>
    <row r="151" spans="7:9" ht="15.75">
      <c r="G151" s="37"/>
      <c r="H151" s="37"/>
      <c r="I151" s="37"/>
    </row>
    <row r="152" spans="7:9" ht="15.75">
      <c r="G152" s="37"/>
      <c r="H152" s="37"/>
      <c r="I152" s="37"/>
    </row>
    <row r="153" spans="7:9" ht="15.75">
      <c r="G153" s="37"/>
      <c r="H153" s="37"/>
      <c r="I153" s="37"/>
    </row>
    <row r="154" spans="7:9" ht="15.75">
      <c r="G154" s="37"/>
      <c r="H154" s="37"/>
      <c r="I154" s="37"/>
    </row>
    <row r="155" spans="7:9" ht="15.75">
      <c r="G155" s="37"/>
      <c r="H155" s="37"/>
      <c r="I155" s="37"/>
    </row>
    <row r="156" spans="7:9" ht="15.75">
      <c r="G156" s="37"/>
      <c r="H156" s="37"/>
      <c r="I156" s="37"/>
    </row>
    <row r="157" spans="7:9" ht="15.75">
      <c r="G157" s="37"/>
      <c r="H157" s="37"/>
      <c r="I157" s="37"/>
    </row>
    <row r="158" spans="7:9" ht="15.75">
      <c r="G158" s="37"/>
      <c r="H158" s="37"/>
      <c r="I158" s="37"/>
    </row>
    <row r="159" spans="7:9" ht="15.75">
      <c r="G159" s="37"/>
      <c r="H159" s="37"/>
      <c r="I159" s="37"/>
    </row>
    <row r="160" spans="7:9" ht="15.75">
      <c r="G160" s="37"/>
      <c r="H160" s="37"/>
      <c r="I160" s="37"/>
    </row>
    <row r="161" spans="7:9" ht="15.75">
      <c r="G161" s="37"/>
      <c r="H161" s="37"/>
      <c r="I161" s="37"/>
    </row>
    <row r="162" spans="7:9" ht="15.75">
      <c r="G162" s="37"/>
      <c r="H162" s="37"/>
      <c r="I162" s="37"/>
    </row>
    <row r="163" spans="7:9" ht="15.75">
      <c r="G163" s="37"/>
      <c r="H163" s="37"/>
      <c r="I163" s="37"/>
    </row>
    <row r="164" spans="7:9" ht="15.75">
      <c r="G164" s="37"/>
      <c r="H164" s="37"/>
      <c r="I164" s="37"/>
    </row>
    <row r="165" spans="1:9" ht="15.75">
      <c r="A165" s="9"/>
      <c r="B165" s="9"/>
      <c r="C165" s="9"/>
      <c r="D165" s="9"/>
      <c r="E165" s="9"/>
      <c r="F165" s="9"/>
      <c r="G165" s="37"/>
      <c r="H165" s="37"/>
      <c r="I165" s="37"/>
    </row>
    <row r="166" spans="7:9" ht="15.75">
      <c r="G166" s="37"/>
      <c r="H166" s="37"/>
      <c r="I166" s="37"/>
    </row>
    <row r="167" spans="7:9" ht="15.75">
      <c r="G167" s="37"/>
      <c r="H167" s="37"/>
      <c r="I167" s="37"/>
    </row>
    <row r="168" spans="7:9" ht="15.75">
      <c r="G168" s="37"/>
      <c r="H168" s="37"/>
      <c r="I168" s="37"/>
    </row>
    <row r="169" spans="7:9" ht="15.75">
      <c r="G169" s="37"/>
      <c r="H169" s="37"/>
      <c r="I169" s="37"/>
    </row>
    <row r="170" spans="1:9" ht="15.75">
      <c r="A170" s="9"/>
      <c r="B170" s="9"/>
      <c r="C170" s="9"/>
      <c r="D170" s="9"/>
      <c r="E170" s="9"/>
      <c r="F170" s="9"/>
      <c r="G170" s="37"/>
      <c r="H170" s="37"/>
      <c r="I170" s="37"/>
    </row>
    <row r="171" spans="7:9" ht="15.75">
      <c r="G171" s="37"/>
      <c r="H171" s="37"/>
      <c r="I171" s="37"/>
    </row>
    <row r="172" spans="7:9" ht="15.75">
      <c r="G172" s="37"/>
      <c r="H172" s="37"/>
      <c r="I172" s="37"/>
    </row>
    <row r="173" spans="7:9" ht="15.75">
      <c r="G173" s="37"/>
      <c r="H173" s="37"/>
      <c r="I173" s="37"/>
    </row>
    <row r="174" spans="1:9" ht="15.75">
      <c r="A174" s="9"/>
      <c r="B174" s="9"/>
      <c r="C174" s="9"/>
      <c r="D174" s="9"/>
      <c r="E174" s="9"/>
      <c r="F174" s="9"/>
      <c r="G174" s="37"/>
      <c r="H174" s="37"/>
      <c r="I174" s="37"/>
    </row>
    <row r="175" spans="7:9" ht="15.75">
      <c r="G175" s="37"/>
      <c r="H175" s="37"/>
      <c r="I175" s="37"/>
    </row>
    <row r="176" spans="7:9" ht="15.75">
      <c r="G176" s="37"/>
      <c r="H176" s="37"/>
      <c r="I176" s="37"/>
    </row>
    <row r="177" spans="1:9" ht="15.75">
      <c r="A177" s="9"/>
      <c r="B177" s="9"/>
      <c r="C177" s="9"/>
      <c r="D177" s="9"/>
      <c r="E177" s="9"/>
      <c r="F177" s="9"/>
      <c r="G177" s="37"/>
      <c r="H177" s="37"/>
      <c r="I177" s="37"/>
    </row>
    <row r="178" spans="7:9" ht="15.75">
      <c r="G178" s="37"/>
      <c r="H178" s="37"/>
      <c r="I178" s="37"/>
    </row>
    <row r="179" spans="7:9" ht="15.75">
      <c r="G179" s="37"/>
      <c r="H179" s="37"/>
      <c r="I179" s="37"/>
    </row>
    <row r="180" spans="7:9" ht="15.75">
      <c r="G180" s="37"/>
      <c r="H180" s="37"/>
      <c r="I180" s="37"/>
    </row>
    <row r="181" spans="7:9" ht="15.75">
      <c r="G181" s="37"/>
      <c r="H181" s="37"/>
      <c r="I181" s="37"/>
    </row>
    <row r="182" spans="7:9" ht="15.75">
      <c r="G182" s="37"/>
      <c r="H182" s="37"/>
      <c r="I182" s="37"/>
    </row>
    <row r="183" spans="7:9" ht="15.75">
      <c r="G183" s="37"/>
      <c r="H183" s="37"/>
      <c r="I183" s="37"/>
    </row>
    <row r="184" spans="7:9" ht="15.75">
      <c r="G184" s="37"/>
      <c r="H184" s="37"/>
      <c r="I184" s="37"/>
    </row>
    <row r="185" spans="7:9" ht="15.75">
      <c r="G185" s="37"/>
      <c r="H185" s="37"/>
      <c r="I185" s="37"/>
    </row>
    <row r="186" spans="7:9" ht="15.75">
      <c r="G186" s="37"/>
      <c r="H186" s="37"/>
      <c r="I186" s="37"/>
    </row>
    <row r="187" spans="7:9" ht="15.75">
      <c r="G187" s="37"/>
      <c r="H187" s="37"/>
      <c r="I187" s="37"/>
    </row>
    <row r="188" spans="7:9" ht="15.75">
      <c r="G188" s="37"/>
      <c r="H188" s="37"/>
      <c r="I188" s="37"/>
    </row>
    <row r="189" spans="7:9" ht="15.75">
      <c r="G189" s="37"/>
      <c r="H189" s="37"/>
      <c r="I189" s="37"/>
    </row>
    <row r="190" spans="7:9" ht="15.75">
      <c r="G190" s="37"/>
      <c r="H190" s="37"/>
      <c r="I190" s="37"/>
    </row>
    <row r="191" spans="7:9" ht="15.75">
      <c r="G191" s="37"/>
      <c r="H191" s="37"/>
      <c r="I191" s="37"/>
    </row>
    <row r="192" spans="7:9" ht="15.75">
      <c r="G192" s="37"/>
      <c r="H192" s="37"/>
      <c r="I192" s="37"/>
    </row>
    <row r="193" spans="7:9" ht="15.75">
      <c r="G193" s="37"/>
      <c r="H193" s="37"/>
      <c r="I193" s="37"/>
    </row>
    <row r="194" spans="5:10" s="9" customFormat="1" ht="15.75">
      <c r="E194" s="57"/>
      <c r="F194" s="57"/>
      <c r="J194" s="54"/>
    </row>
    <row r="195" spans="5:9" ht="15.75">
      <c r="E195" s="58"/>
      <c r="F195" s="58"/>
      <c r="G195" s="38"/>
      <c r="H195" s="38"/>
      <c r="I195" s="38"/>
    </row>
    <row r="196" spans="5:6" ht="15.75">
      <c r="E196" s="58"/>
      <c r="F196" s="58"/>
    </row>
    <row r="197" spans="5:6" ht="15.75">
      <c r="E197" s="58"/>
      <c r="F197" s="58"/>
    </row>
    <row r="198" spans="5:10" s="9" customFormat="1" ht="15.75">
      <c r="E198" s="57"/>
      <c r="F198" s="57"/>
      <c r="J198" s="54"/>
    </row>
    <row r="199" spans="5:6" ht="15.75">
      <c r="E199" s="58"/>
      <c r="F199" s="58"/>
    </row>
    <row r="200" spans="5:6" ht="15.75">
      <c r="E200" s="58"/>
      <c r="F200" s="58"/>
    </row>
    <row r="201" spans="5:6" ht="15.75">
      <c r="E201" s="58"/>
      <c r="F201" s="58"/>
    </row>
    <row r="202" spans="5:10" s="9" customFormat="1" ht="15.75">
      <c r="E202" s="57"/>
      <c r="F202" s="57"/>
      <c r="J202" s="53"/>
    </row>
    <row r="203" spans="5:6" ht="15.75">
      <c r="E203" s="58"/>
      <c r="F203" s="58"/>
    </row>
    <row r="204" spans="5:6" ht="15.75">
      <c r="E204" s="58"/>
      <c r="F204" s="58"/>
    </row>
    <row r="205" spans="5:6" ht="15.75">
      <c r="E205" s="58"/>
      <c r="F205" s="58"/>
    </row>
    <row r="206" spans="5:6" ht="15.75">
      <c r="E206" s="58"/>
      <c r="F206" s="58"/>
    </row>
    <row r="207" spans="5:6" ht="15.75">
      <c r="E207" s="58"/>
      <c r="F207" s="58"/>
    </row>
    <row r="208" spans="5:6" ht="15.75">
      <c r="E208" s="58"/>
      <c r="F208" s="58"/>
    </row>
    <row r="209" spans="5:6" ht="15.75">
      <c r="E209" s="58"/>
      <c r="F209" s="58"/>
    </row>
    <row r="210" spans="5:6" ht="15.75">
      <c r="E210" s="58"/>
      <c r="F210" s="58"/>
    </row>
    <row r="211" spans="5:6" ht="15.75">
      <c r="E211" s="58"/>
      <c r="F211" s="58"/>
    </row>
    <row r="212" spans="5:10" s="9" customFormat="1" ht="15.75">
      <c r="E212" s="57"/>
      <c r="F212" s="57"/>
      <c r="J212" s="53"/>
    </row>
    <row r="213" spans="5:6" ht="15.75">
      <c r="E213" s="58"/>
      <c r="F213" s="58"/>
    </row>
    <row r="214" spans="5:6" ht="15.75">
      <c r="E214" s="58"/>
      <c r="F214" s="58"/>
    </row>
    <row r="215" spans="5:6" ht="15.75">
      <c r="E215" s="58"/>
      <c r="F215" s="58"/>
    </row>
    <row r="216" spans="5:6" ht="15.75">
      <c r="E216" s="58"/>
      <c r="F216" s="58"/>
    </row>
    <row r="217" spans="5:6" ht="15.75">
      <c r="E217" s="58"/>
      <c r="F217" s="58"/>
    </row>
    <row r="218" spans="5:6" ht="15.75">
      <c r="E218" s="58"/>
      <c r="F218" s="58"/>
    </row>
    <row r="219" spans="5:6" ht="15.75">
      <c r="E219" s="58"/>
      <c r="F219" s="58"/>
    </row>
    <row r="220" spans="5:6" ht="15.75">
      <c r="E220" s="58"/>
      <c r="F220" s="58"/>
    </row>
    <row r="221" spans="5:6" ht="15.75">
      <c r="E221" s="58"/>
      <c r="F221" s="58"/>
    </row>
    <row r="222" spans="5:6" ht="15.75">
      <c r="E222" s="58"/>
      <c r="F222" s="58"/>
    </row>
    <row r="223" spans="5:10" s="9" customFormat="1" ht="15.75">
      <c r="E223" s="57"/>
      <c r="F223" s="57"/>
      <c r="J223" s="53"/>
    </row>
    <row r="224" spans="5:6" ht="15.75">
      <c r="E224" s="58"/>
      <c r="F224" s="58"/>
    </row>
    <row r="225" spans="5:6" ht="15.75">
      <c r="E225" s="58"/>
      <c r="F225" s="58"/>
    </row>
    <row r="226" spans="5:6" ht="15.75">
      <c r="E226" s="58"/>
      <c r="F226" s="58"/>
    </row>
    <row r="227" spans="5:6" ht="15.75">
      <c r="E227" s="58"/>
      <c r="F227" s="58"/>
    </row>
    <row r="228" spans="5:6" ht="15.75">
      <c r="E228" s="58"/>
      <c r="F228" s="58"/>
    </row>
    <row r="229" spans="5:6" ht="15.75">
      <c r="E229" s="58"/>
      <c r="F229" s="58"/>
    </row>
    <row r="230" spans="5:10" s="9" customFormat="1" ht="15.75">
      <c r="E230" s="57"/>
      <c r="F230" s="57"/>
      <c r="J230" s="53"/>
    </row>
    <row r="231" spans="5:6" ht="15.75">
      <c r="E231" s="58"/>
      <c r="F231" s="58"/>
    </row>
    <row r="232" spans="5:6" ht="15.75">
      <c r="E232" s="58"/>
      <c r="F232" s="58"/>
    </row>
    <row r="233" spans="5:6" ht="15.75">
      <c r="E233" s="58"/>
      <c r="F233" s="58"/>
    </row>
    <row r="234" spans="5:6" ht="15.75">
      <c r="E234" s="58"/>
      <c r="F234" s="58"/>
    </row>
    <row r="235" spans="5:6" ht="15.75">
      <c r="E235" s="58"/>
      <c r="F235" s="58"/>
    </row>
    <row r="236" spans="5:6" ht="15.75">
      <c r="E236" s="58"/>
      <c r="F236" s="58"/>
    </row>
    <row r="237" spans="5:6" ht="15.75">
      <c r="E237" s="58"/>
      <c r="F237" s="58"/>
    </row>
    <row r="238" spans="5:6" ht="15.75">
      <c r="E238" s="58"/>
      <c r="F238" s="58"/>
    </row>
    <row r="239" spans="5:6" ht="15.75">
      <c r="E239" s="58"/>
      <c r="F239" s="58"/>
    </row>
    <row r="240" spans="5:6" ht="15.75">
      <c r="E240" s="58"/>
      <c r="F240" s="58"/>
    </row>
    <row r="241" spans="5:6" ht="15.75">
      <c r="E241" s="58"/>
      <c r="F241" s="58"/>
    </row>
    <row r="242" spans="5:6" ht="15.75">
      <c r="E242" s="58"/>
      <c r="F242" s="58"/>
    </row>
    <row r="243" spans="5:6" ht="15.75">
      <c r="E243" s="58"/>
      <c r="F243" s="58"/>
    </row>
    <row r="244" spans="5:6" ht="15.75">
      <c r="E244" s="58"/>
      <c r="F244" s="58"/>
    </row>
    <row r="245" spans="5:6" ht="15.75">
      <c r="E245" s="58"/>
      <c r="F245" s="58"/>
    </row>
    <row r="246" spans="5:6" ht="15.75">
      <c r="E246" s="58"/>
      <c r="F246" s="58"/>
    </row>
    <row r="247" spans="5:6" ht="15.75">
      <c r="E247" s="58"/>
      <c r="F247" s="58"/>
    </row>
    <row r="248" spans="5:6" ht="15.75">
      <c r="E248" s="58"/>
      <c r="F248" s="58"/>
    </row>
    <row r="249" spans="5:6" ht="15.75">
      <c r="E249" s="58"/>
      <c r="F249" s="58"/>
    </row>
    <row r="250" spans="5:6" ht="15.75">
      <c r="E250" s="58"/>
      <c r="F250" s="58"/>
    </row>
    <row r="251" spans="5:6" ht="15.75">
      <c r="E251" s="58"/>
      <c r="F251" s="58"/>
    </row>
    <row r="252" spans="5:6" ht="15.75">
      <c r="E252" s="58"/>
      <c r="F252" s="58"/>
    </row>
    <row r="253" spans="5:6" ht="15.75">
      <c r="E253" s="58"/>
      <c r="F253" s="58"/>
    </row>
    <row r="254" spans="5:6" ht="15.75">
      <c r="E254" s="58"/>
      <c r="F254" s="58"/>
    </row>
    <row r="255" spans="5:6" ht="15.75">
      <c r="E255" s="58"/>
      <c r="F255" s="58"/>
    </row>
    <row r="256" spans="5:6" ht="15.75">
      <c r="E256" s="58"/>
      <c r="F256" s="58"/>
    </row>
    <row r="257" spans="5:6" ht="15.75">
      <c r="E257" s="58"/>
      <c r="F257" s="58"/>
    </row>
    <row r="258" spans="5:9" ht="15.75">
      <c r="E258" s="58"/>
      <c r="F258" s="58"/>
      <c r="G258" s="19"/>
      <c r="H258" s="19"/>
      <c r="I258" s="19"/>
    </row>
    <row r="259" spans="5:9" ht="15.75">
      <c r="E259" s="58"/>
      <c r="F259" s="58"/>
      <c r="G259" s="19"/>
      <c r="H259" s="19"/>
      <c r="I259" s="19"/>
    </row>
    <row r="260" spans="5:10" s="9" customFormat="1" ht="15.75">
      <c r="E260" s="57"/>
      <c r="F260" s="57"/>
      <c r="G260" s="23"/>
      <c r="H260" s="23"/>
      <c r="I260" s="23"/>
      <c r="J260" s="53"/>
    </row>
    <row r="261" spans="5:9" ht="15.75">
      <c r="E261" s="58"/>
      <c r="F261" s="58"/>
      <c r="G261" s="19"/>
      <c r="H261" s="19"/>
      <c r="I261" s="19"/>
    </row>
    <row r="262" spans="5:9" ht="15.75">
      <c r="E262" s="58"/>
      <c r="F262" s="58"/>
      <c r="G262" s="19"/>
      <c r="H262" s="19"/>
      <c r="I262" s="19"/>
    </row>
    <row r="264" spans="5:10" s="9" customFormat="1" ht="15.75">
      <c r="E264" s="57"/>
      <c r="F264" s="57"/>
      <c r="J264" s="53"/>
    </row>
    <row r="265" spans="5:6" ht="15.75">
      <c r="E265" s="58"/>
      <c r="F265" s="58"/>
    </row>
    <row r="266" spans="5:6" ht="15.75">
      <c r="E266" s="58"/>
      <c r="F266" s="58"/>
    </row>
    <row r="267" spans="5:6" ht="15.75">
      <c r="E267" s="58"/>
      <c r="F267" s="58"/>
    </row>
    <row r="268" spans="5:10" s="9" customFormat="1" ht="15.75">
      <c r="E268" s="57"/>
      <c r="F268" s="57"/>
      <c r="J268" s="53"/>
    </row>
    <row r="269" spans="5:6" ht="15.75">
      <c r="E269" s="58"/>
      <c r="F269" s="58"/>
    </row>
    <row r="270" spans="5:6" ht="15.75">
      <c r="E270" s="58"/>
      <c r="F270" s="58"/>
    </row>
    <row r="271" spans="5:6" ht="15.75">
      <c r="E271" s="58"/>
      <c r="F271" s="58"/>
    </row>
    <row r="272" spans="5:6" ht="15.75">
      <c r="E272" s="58"/>
      <c r="F272" s="58"/>
    </row>
    <row r="273" spans="5:10" s="9" customFormat="1" ht="15.75">
      <c r="E273" s="57"/>
      <c r="F273" s="57"/>
      <c r="J273" s="53"/>
    </row>
    <row r="274" spans="5:6" ht="15.75">
      <c r="E274" s="58"/>
      <c r="F274" s="58"/>
    </row>
    <row r="275" spans="5:6" ht="15.75">
      <c r="E275" s="58"/>
      <c r="F275" s="58"/>
    </row>
    <row r="276" spans="5:6" ht="15.75">
      <c r="E276" s="58"/>
      <c r="F276" s="58"/>
    </row>
    <row r="277" spans="5:10" s="9" customFormat="1" ht="15.75">
      <c r="E277" s="57"/>
      <c r="F277" s="57"/>
      <c r="J277" s="53"/>
    </row>
    <row r="278" spans="5:6" ht="15.75">
      <c r="E278" s="58"/>
      <c r="F278" s="58"/>
    </row>
    <row r="279" spans="5:6" ht="15.75">
      <c r="E279" s="58"/>
      <c r="F279" s="58"/>
    </row>
    <row r="280" spans="5:6" ht="15.75">
      <c r="E280" s="58"/>
      <c r="F280" s="58"/>
    </row>
    <row r="281" spans="5:6" ht="15.75">
      <c r="E281" s="58"/>
      <c r="F281" s="58"/>
    </row>
    <row r="282" spans="5:10" s="9" customFormat="1" ht="15.75">
      <c r="E282" s="57"/>
      <c r="F282" s="57"/>
      <c r="J282" s="53"/>
    </row>
    <row r="283" spans="5:6" ht="15.75">
      <c r="E283" s="58"/>
      <c r="F283" s="58"/>
    </row>
    <row r="284" spans="5:6" ht="15.75">
      <c r="E284" s="58"/>
      <c r="F284" s="58"/>
    </row>
    <row r="286" spans="5:6" ht="15.75">
      <c r="E286" s="58"/>
      <c r="F286" s="58"/>
    </row>
    <row r="287" spans="5:10" s="9" customFormat="1" ht="15.75">
      <c r="E287" s="57"/>
      <c r="F287" s="57"/>
      <c r="J287" s="53"/>
    </row>
    <row r="288" spans="5:6" ht="15.75">
      <c r="E288" s="58"/>
      <c r="F288" s="58"/>
    </row>
    <row r="289" spans="5:6" ht="15.75">
      <c r="E289" s="58"/>
      <c r="F289" s="58"/>
    </row>
    <row r="290" spans="5:6" ht="15.75">
      <c r="E290" s="58"/>
      <c r="F290" s="58"/>
    </row>
    <row r="291" spans="5:10" s="9" customFormat="1" ht="15.75">
      <c r="E291" s="57"/>
      <c r="F291" s="57"/>
      <c r="J291" s="53"/>
    </row>
    <row r="292" spans="5:9" ht="15.75">
      <c r="E292" s="58"/>
      <c r="F292" s="58"/>
      <c r="G292" s="36"/>
      <c r="H292" s="36"/>
      <c r="I292" s="36"/>
    </row>
    <row r="293" spans="5:6" ht="15.75">
      <c r="E293" s="58"/>
      <c r="F293" s="58"/>
    </row>
    <row r="296" spans="5:6" ht="23.25" customHeight="1">
      <c r="E296" s="59"/>
      <c r="F296" s="59"/>
    </row>
  </sheetData>
  <sheetProtection/>
  <mergeCells count="6">
    <mergeCell ref="A3:H3"/>
    <mergeCell ref="A4:H4"/>
    <mergeCell ref="G7:G8"/>
    <mergeCell ref="H7:H8"/>
    <mergeCell ref="E1:H1"/>
    <mergeCell ref="A2:H2"/>
  </mergeCells>
  <printOptions gridLines="1" headings="1"/>
  <pageMargins left="0.7874015748031497" right="0.7874015748031497" top="0.984251968503937" bottom="0.984251968503937" header="0.5118110236220472" footer="0.5118110236220472"/>
  <pageSetup cellComments="asDisplayed" fitToHeight="2" horizontalDpi="600" verticalDpi="600" orientation="portrait" paperSize="9" scale="57" r:id="rId3"/>
  <rowBreaks count="1" manualBreakCount="1">
    <brk id="67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9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.140625" style="2" customWidth="1"/>
    <col min="7" max="7" width="19.140625" style="2" customWidth="1"/>
    <col min="8" max="8" width="22.7109375" style="2" customWidth="1"/>
    <col min="9" max="9" width="12.00390625" style="2" customWidth="1"/>
    <col min="10" max="10" width="9.140625" style="53" customWidth="1"/>
    <col min="11" max="16384" width="9.140625" style="2" customWidth="1"/>
  </cols>
  <sheetData>
    <row r="1" spans="5:10" ht="24" customHeight="1">
      <c r="E1" s="324" t="s">
        <v>294</v>
      </c>
      <c r="F1" s="324"/>
      <c r="G1" s="324"/>
      <c r="H1" s="324"/>
      <c r="J1" s="2"/>
    </row>
    <row r="2" spans="5:10" ht="24" customHeight="1">
      <c r="E2" s="273"/>
      <c r="F2" s="273"/>
      <c r="G2" s="273"/>
      <c r="H2" s="273"/>
      <c r="J2" s="2"/>
    </row>
    <row r="3" spans="1:10" ht="15.75">
      <c r="A3" s="330" t="s">
        <v>175</v>
      </c>
      <c r="B3" s="330"/>
      <c r="C3" s="330"/>
      <c r="D3" s="330"/>
      <c r="E3" s="330"/>
      <c r="F3" s="330"/>
      <c r="G3" s="330"/>
      <c r="H3" s="330"/>
      <c r="J3" s="2"/>
    </row>
    <row r="4" spans="1:10" ht="15.75">
      <c r="A4" s="330" t="s">
        <v>259</v>
      </c>
      <c r="B4" s="330"/>
      <c r="C4" s="330"/>
      <c r="D4" s="330"/>
      <c r="E4" s="330"/>
      <c r="F4" s="330"/>
      <c r="G4" s="330"/>
      <c r="H4" s="330"/>
      <c r="J4" s="2"/>
    </row>
    <row r="5" spans="5:10" ht="15.75">
      <c r="E5" s="47"/>
      <c r="F5" s="41"/>
      <c r="G5" s="41"/>
      <c r="H5" s="21"/>
      <c r="J5" s="2"/>
    </row>
    <row r="6" spans="5:10" ht="16.5" thickBot="1">
      <c r="E6" s="10"/>
      <c r="F6" s="10"/>
      <c r="G6" s="10"/>
      <c r="H6" s="21"/>
      <c r="J6" s="2"/>
    </row>
    <row r="7" spans="1:8" s="19" customFormat="1" ht="44.25" customHeight="1">
      <c r="A7" s="216"/>
      <c r="B7" s="217"/>
      <c r="C7" s="217"/>
      <c r="D7" s="217"/>
      <c r="E7" s="217" t="s">
        <v>148</v>
      </c>
      <c r="F7" s="218"/>
      <c r="G7" s="236" t="s">
        <v>209</v>
      </c>
      <c r="H7" s="267" t="s">
        <v>249</v>
      </c>
    </row>
    <row r="8" spans="1:12" ht="22.5" customHeight="1">
      <c r="A8" s="150" t="s">
        <v>75</v>
      </c>
      <c r="B8" s="180"/>
      <c r="C8" s="180" t="s">
        <v>76</v>
      </c>
      <c r="D8" s="180"/>
      <c r="E8" s="177"/>
      <c r="F8" s="187"/>
      <c r="G8" s="237">
        <f>SUM(G9:G10)</f>
        <v>11441420</v>
      </c>
      <c r="H8" s="237">
        <f>SUM(H9:H10)</f>
        <v>27656744</v>
      </c>
      <c r="I8" s="34"/>
      <c r="J8" s="35"/>
      <c r="K8" s="19"/>
      <c r="L8" s="19"/>
    </row>
    <row r="9" spans="1:12" ht="15.75">
      <c r="A9" s="127"/>
      <c r="B9" s="19" t="s">
        <v>77</v>
      </c>
      <c r="C9" s="19"/>
      <c r="D9" s="19" t="s">
        <v>78</v>
      </c>
      <c r="E9" s="19"/>
      <c r="F9" s="132"/>
      <c r="G9" s="238">
        <f>SUM('2. bevételek'!G44)</f>
        <v>10235420</v>
      </c>
      <c r="H9" s="238">
        <f>SUM('2. bevételek'!H44)</f>
        <v>15418080</v>
      </c>
      <c r="I9" s="25"/>
      <c r="J9" s="21"/>
      <c r="K9" s="19"/>
      <c r="L9" s="19"/>
    </row>
    <row r="10" spans="1:12" ht="15.75">
      <c r="A10" s="127"/>
      <c r="B10" s="19" t="s">
        <v>212</v>
      </c>
      <c r="C10" s="19"/>
      <c r="D10" s="19" t="s">
        <v>213</v>
      </c>
      <c r="E10" s="19"/>
      <c r="F10" s="132"/>
      <c r="G10" s="238">
        <f>SUM('2. bevételek'!G76+'2. bevételek'!G61)</f>
        <v>1206000</v>
      </c>
      <c r="H10" s="238">
        <f>SUM('2. bevételek'!H76+'2. bevételek'!H61+'2. bevételek'!H86)</f>
        <v>12238664</v>
      </c>
      <c r="I10" s="25"/>
      <c r="J10" s="21"/>
      <c r="K10" s="19"/>
      <c r="L10" s="19"/>
    </row>
    <row r="11" spans="1:12" ht="15.75">
      <c r="A11" s="150" t="s">
        <v>160</v>
      </c>
      <c r="B11" s="177"/>
      <c r="C11" s="180" t="s">
        <v>200</v>
      </c>
      <c r="D11" s="177"/>
      <c r="E11" s="177"/>
      <c r="F11" s="178"/>
      <c r="G11" s="239">
        <f>SUM(G12)</f>
        <v>0</v>
      </c>
      <c r="H11" s="239">
        <f>SUM(H12)</f>
        <v>0</v>
      </c>
      <c r="I11" s="25"/>
      <c r="J11" s="21"/>
      <c r="K11" s="19"/>
      <c r="L11" s="19"/>
    </row>
    <row r="12" spans="1:12" ht="15.75">
      <c r="A12" s="123"/>
      <c r="B12" s="19" t="s">
        <v>201</v>
      </c>
      <c r="C12" s="19"/>
      <c r="D12" s="19" t="s">
        <v>202</v>
      </c>
      <c r="E12" s="19"/>
      <c r="F12" s="132"/>
      <c r="G12" s="238">
        <v>0</v>
      </c>
      <c r="H12" s="266">
        <v>0</v>
      </c>
      <c r="I12" s="25"/>
      <c r="J12" s="21"/>
      <c r="K12" s="19"/>
      <c r="L12" s="19"/>
    </row>
    <row r="13" spans="1:9" ht="15.75">
      <c r="A13" s="150" t="s">
        <v>85</v>
      </c>
      <c r="B13" s="180"/>
      <c r="C13" s="180" t="s">
        <v>84</v>
      </c>
      <c r="D13" s="180"/>
      <c r="E13" s="180"/>
      <c r="F13" s="188"/>
      <c r="G13" s="239">
        <f>SUM(G14:G15)</f>
        <v>16550000</v>
      </c>
      <c r="H13" s="239">
        <f>SUM(H14:H15)</f>
        <v>16550000</v>
      </c>
      <c r="I13" s="37"/>
    </row>
    <row r="14" spans="1:9" ht="15.75">
      <c r="A14" s="127"/>
      <c r="B14" s="19" t="s">
        <v>86</v>
      </c>
      <c r="C14" s="19"/>
      <c r="D14" s="19" t="s">
        <v>87</v>
      </c>
      <c r="E14" s="19"/>
      <c r="F14" s="132"/>
      <c r="G14" s="240">
        <f>SUM('2. bevételek'!G24)</f>
        <v>11500000</v>
      </c>
      <c r="H14" s="240">
        <f>SUM('2. bevételek'!H24)</f>
        <v>11500000</v>
      </c>
      <c r="I14" s="37"/>
    </row>
    <row r="15" spans="1:9" ht="15.75">
      <c r="A15" s="123"/>
      <c r="B15" s="19" t="s">
        <v>88</v>
      </c>
      <c r="C15" s="19"/>
      <c r="D15" s="19" t="s">
        <v>89</v>
      </c>
      <c r="E15" s="19"/>
      <c r="F15" s="132"/>
      <c r="G15" s="240">
        <f>SUM('2. bevételek'!G27)</f>
        <v>5050000</v>
      </c>
      <c r="H15" s="240">
        <f>SUM('2. bevételek'!H27)</f>
        <v>5050000</v>
      </c>
      <c r="I15" s="37"/>
    </row>
    <row r="16" spans="1:9" ht="15.75">
      <c r="A16" s="150" t="s">
        <v>99</v>
      </c>
      <c r="B16" s="180"/>
      <c r="C16" s="180" t="s">
        <v>100</v>
      </c>
      <c r="D16" s="180"/>
      <c r="E16" s="180"/>
      <c r="F16" s="188"/>
      <c r="G16" s="239">
        <f>SUM(G17:G21)</f>
        <v>3150000</v>
      </c>
      <c r="H16" s="239">
        <f>SUM(H17:H21)</f>
        <v>3320000</v>
      </c>
      <c r="I16" s="37"/>
    </row>
    <row r="17" spans="1:9" ht="15.75">
      <c r="A17" s="123"/>
      <c r="B17" s="23"/>
      <c r="C17" s="19" t="s">
        <v>194</v>
      </c>
      <c r="D17" s="19" t="s">
        <v>195</v>
      </c>
      <c r="E17" s="19"/>
      <c r="F17" s="132"/>
      <c r="G17" s="240">
        <f>SUM('2. bevételek'!G38+'2. bevételek'!G80)</f>
        <v>2210000</v>
      </c>
      <c r="H17" s="240">
        <f>SUM('2. bevételek'!H38+'2. bevételek'!H80+'2. bevételek'!H92)</f>
        <v>2230000</v>
      </c>
      <c r="I17" s="37"/>
    </row>
    <row r="18" spans="1:9" ht="15.75">
      <c r="A18" s="127"/>
      <c r="B18" s="19"/>
      <c r="C18" s="19" t="s">
        <v>180</v>
      </c>
      <c r="D18" s="19" t="s">
        <v>181</v>
      </c>
      <c r="E18" s="19"/>
      <c r="F18" s="132"/>
      <c r="G18" s="240">
        <f>SUM('2. bevételek'!G40)</f>
        <v>120000</v>
      </c>
      <c r="H18" s="240">
        <f>SUM('2. bevételek'!H40)</f>
        <v>120000</v>
      </c>
      <c r="I18" s="134"/>
    </row>
    <row r="19" spans="1:10" ht="15.75">
      <c r="A19" s="127"/>
      <c r="B19" s="19"/>
      <c r="C19" s="19" t="s">
        <v>101</v>
      </c>
      <c r="D19" s="19" t="s">
        <v>102</v>
      </c>
      <c r="E19" s="19"/>
      <c r="F19" s="132"/>
      <c r="G19" s="238">
        <f>SUM('2. bevételek'!G70)</f>
        <v>800000</v>
      </c>
      <c r="H19" s="238">
        <f>SUM('2. bevételek'!H70)</f>
        <v>950000</v>
      </c>
      <c r="I19" s="134"/>
      <c r="J19" s="21"/>
    </row>
    <row r="20" spans="1:9" ht="15.75">
      <c r="A20" s="127"/>
      <c r="B20" s="19"/>
      <c r="C20" s="19" t="s">
        <v>103</v>
      </c>
      <c r="D20" s="19" t="s">
        <v>15</v>
      </c>
      <c r="E20" s="19"/>
      <c r="F20" s="132"/>
      <c r="G20" s="238">
        <f>SUM('2. bevételek'!G72+'2. bevételek'!G11)</f>
        <v>10000</v>
      </c>
      <c r="H20" s="238">
        <f>SUM('2. bevételek'!H72+'2. bevételek'!H11)</f>
        <v>10000</v>
      </c>
      <c r="I20" s="37"/>
    </row>
    <row r="21" spans="1:9" ht="15.75">
      <c r="A21" s="127"/>
      <c r="B21" s="19"/>
      <c r="C21" s="19" t="s">
        <v>250</v>
      </c>
      <c r="D21" s="19" t="s">
        <v>258</v>
      </c>
      <c r="E21" s="19"/>
      <c r="F21" s="132"/>
      <c r="G21" s="238">
        <f>SUM('2. bevételek'!G12)</f>
        <v>10000</v>
      </c>
      <c r="H21" s="238">
        <f>SUM('2. bevételek'!H12)</f>
        <v>10000</v>
      </c>
      <c r="I21" s="37"/>
    </row>
    <row r="22" spans="1:9" ht="15.75">
      <c r="A22" s="150" t="s">
        <v>105</v>
      </c>
      <c r="B22" s="180"/>
      <c r="C22" s="180" t="s">
        <v>106</v>
      </c>
      <c r="D22" s="180"/>
      <c r="E22" s="180"/>
      <c r="F22" s="188"/>
      <c r="G22" s="239">
        <f>SUM(G23:G23)</f>
        <v>0</v>
      </c>
      <c r="H22" s="239">
        <f>SUM(H23:H23)</f>
        <v>18500000</v>
      </c>
      <c r="I22" s="37"/>
    </row>
    <row r="23" spans="1:9" ht="15.75">
      <c r="A23" s="127"/>
      <c r="B23" s="19" t="s">
        <v>107</v>
      </c>
      <c r="C23" s="19"/>
      <c r="D23" s="19" t="s">
        <v>108</v>
      </c>
      <c r="E23" s="19"/>
      <c r="F23" s="132"/>
      <c r="G23" s="238">
        <v>0</v>
      </c>
      <c r="H23" s="256">
        <f>SUM('2. bevételek'!H82)</f>
        <v>18500000</v>
      </c>
      <c r="I23" s="37"/>
    </row>
    <row r="24" spans="1:9" ht="15.75">
      <c r="A24" s="150" t="s">
        <v>109</v>
      </c>
      <c r="B24" s="180"/>
      <c r="C24" s="180" t="s">
        <v>110</v>
      </c>
      <c r="D24" s="180"/>
      <c r="E24" s="180"/>
      <c r="F24" s="188"/>
      <c r="G24" s="239">
        <f>SUM(G25:G25)</f>
        <v>0</v>
      </c>
      <c r="H24" s="239">
        <f>SUM(H25:H25)</f>
        <v>227300</v>
      </c>
      <c r="I24" s="134"/>
    </row>
    <row r="25" spans="1:9" ht="15.75">
      <c r="A25" s="127"/>
      <c r="B25" s="19" t="s">
        <v>241</v>
      </c>
      <c r="C25" s="19"/>
      <c r="D25" s="19" t="s">
        <v>111</v>
      </c>
      <c r="E25" s="19"/>
      <c r="F25" s="132"/>
      <c r="G25" s="238">
        <v>0</v>
      </c>
      <c r="H25" s="256">
        <f>SUM('2. bevételek'!H94+'2. bevételek'!H14)</f>
        <v>227300</v>
      </c>
      <c r="I25" s="37"/>
    </row>
    <row r="26" spans="1:9" ht="15.75">
      <c r="A26" s="150" t="s">
        <v>112</v>
      </c>
      <c r="B26" s="180"/>
      <c r="C26" s="180" t="s">
        <v>113</v>
      </c>
      <c r="D26" s="180"/>
      <c r="E26" s="180"/>
      <c r="F26" s="188"/>
      <c r="G26" s="239">
        <f>SUM(G27)</f>
        <v>0</v>
      </c>
      <c r="H26" s="239">
        <f>SUM(H27)</f>
        <v>0</v>
      </c>
      <c r="I26" s="37"/>
    </row>
    <row r="27" spans="1:9" ht="15.75">
      <c r="A27" s="127"/>
      <c r="B27" s="19" t="s">
        <v>143</v>
      </c>
      <c r="C27" s="19"/>
      <c r="D27" s="19" t="s">
        <v>144</v>
      </c>
      <c r="E27" s="19"/>
      <c r="F27" s="132"/>
      <c r="G27" s="238">
        <v>0</v>
      </c>
      <c r="H27" s="266">
        <v>0</v>
      </c>
      <c r="I27" s="37"/>
    </row>
    <row r="28" spans="1:9" ht="15.75">
      <c r="A28" s="150" t="s">
        <v>114</v>
      </c>
      <c r="B28" s="180"/>
      <c r="C28" s="180" t="s">
        <v>115</v>
      </c>
      <c r="D28" s="180"/>
      <c r="E28" s="180"/>
      <c r="F28" s="188"/>
      <c r="G28" s="239">
        <f>SUM(G29)</f>
        <v>2622000</v>
      </c>
      <c r="H28" s="239">
        <f>SUM(H29)</f>
        <v>5633436</v>
      </c>
      <c r="I28" s="37"/>
    </row>
    <row r="29" spans="1:9" ht="15.75">
      <c r="A29" s="127"/>
      <c r="B29" s="19" t="s">
        <v>116</v>
      </c>
      <c r="C29" s="19"/>
      <c r="D29" s="19" t="s">
        <v>117</v>
      </c>
      <c r="E29" s="19"/>
      <c r="F29" s="132"/>
      <c r="G29" s="238">
        <f>SUM('2. bevételek'!G18+'2. bevételek'!G64)</f>
        <v>2622000</v>
      </c>
      <c r="H29" s="238">
        <f>SUM('2. bevételek'!H18+'2. bevételek'!H64)</f>
        <v>5633436</v>
      </c>
      <c r="I29" s="37"/>
    </row>
    <row r="30" spans="1:9" ht="15.75">
      <c r="A30" s="127"/>
      <c r="B30" s="19"/>
      <c r="C30" s="19"/>
      <c r="D30" s="19"/>
      <c r="E30" s="19"/>
      <c r="F30" s="132"/>
      <c r="G30" s="238"/>
      <c r="H30" s="265"/>
      <c r="I30" s="37"/>
    </row>
    <row r="31" spans="1:9" ht="16.5" thickBot="1">
      <c r="A31" s="138" t="s">
        <v>145</v>
      </c>
      <c r="B31" s="185"/>
      <c r="C31" s="185"/>
      <c r="D31" s="185"/>
      <c r="E31" s="185"/>
      <c r="F31" s="189"/>
      <c r="G31" s="241">
        <f>SUM(G8+G13+G16+G22+G24+G26+G28+G11)</f>
        <v>33763420</v>
      </c>
      <c r="H31" s="241">
        <f>SUM(H8+H13+H16+H22+H24+H26+H28+H11)</f>
        <v>71887480</v>
      </c>
      <c r="I31" s="37"/>
    </row>
    <row r="32" spans="1:9" ht="15.75">
      <c r="A32" s="8"/>
      <c r="G32" s="52"/>
      <c r="H32" s="37"/>
      <c r="I32" s="37"/>
    </row>
    <row r="33" spans="8:9" ht="15.75">
      <c r="H33" s="37"/>
      <c r="I33" s="37"/>
    </row>
    <row r="34" spans="1:10" ht="15.75">
      <c r="A34" s="8"/>
      <c r="B34" s="6"/>
      <c r="C34" s="6"/>
      <c r="D34" s="6"/>
      <c r="E34" s="7"/>
      <c r="F34" s="7"/>
      <c r="G34" s="31"/>
      <c r="J34" s="2"/>
    </row>
    <row r="35" spans="1:9" ht="15.75">
      <c r="A35" s="9"/>
      <c r="B35" s="9"/>
      <c r="C35" s="9"/>
      <c r="D35" s="9"/>
      <c r="E35" s="9"/>
      <c r="F35" s="9"/>
      <c r="G35" s="52"/>
      <c r="H35" s="37"/>
      <c r="I35" s="37"/>
    </row>
    <row r="36" spans="8:9" ht="15.75">
      <c r="H36" s="37"/>
      <c r="I36" s="37"/>
    </row>
    <row r="37" spans="8:9" ht="15.75">
      <c r="H37" s="37"/>
      <c r="I37" s="37"/>
    </row>
    <row r="38" spans="8:9" ht="15.75">
      <c r="H38" s="37"/>
      <c r="I38" s="37"/>
    </row>
    <row r="39" spans="1:9" ht="15.75">
      <c r="A39" s="9"/>
      <c r="B39" s="9"/>
      <c r="C39" s="9"/>
      <c r="D39" s="9"/>
      <c r="E39" s="9"/>
      <c r="F39" s="9"/>
      <c r="G39" s="52"/>
      <c r="H39" s="37"/>
      <c r="I39" s="37"/>
    </row>
    <row r="40" spans="8:9" ht="15.75">
      <c r="H40" s="37"/>
      <c r="I40" s="37"/>
    </row>
    <row r="41" spans="8:9" ht="15.75">
      <c r="H41" s="37"/>
      <c r="I41" s="37"/>
    </row>
    <row r="42" spans="8:9" ht="15.75">
      <c r="H42" s="37"/>
      <c r="I42" s="37"/>
    </row>
    <row r="43" spans="1:9" ht="15.75">
      <c r="A43" s="8"/>
      <c r="G43" s="52"/>
      <c r="H43" s="37"/>
      <c r="I43" s="37"/>
    </row>
    <row r="44" spans="1:12" ht="22.5" customHeight="1">
      <c r="A44" s="9"/>
      <c r="B44" s="9"/>
      <c r="C44" s="9"/>
      <c r="D44" s="9"/>
      <c r="G44" s="52"/>
      <c r="H44" s="18"/>
      <c r="I44" s="34"/>
      <c r="J44" s="35"/>
      <c r="K44" s="19"/>
      <c r="L44" s="19"/>
    </row>
    <row r="45" spans="8:12" ht="15.75">
      <c r="H45" s="25"/>
      <c r="I45" s="25"/>
      <c r="J45" s="21"/>
      <c r="K45" s="19"/>
      <c r="L45" s="19"/>
    </row>
    <row r="46" spans="3:10" s="9" customFormat="1" ht="15.75">
      <c r="C46" s="2"/>
      <c r="D46" s="2"/>
      <c r="E46" s="2"/>
      <c r="F46" s="2"/>
      <c r="G46" s="2"/>
      <c r="J46" s="54"/>
    </row>
    <row r="47" spans="3:10" s="9" customFormat="1" ht="15.75">
      <c r="C47" s="2"/>
      <c r="D47" s="2"/>
      <c r="E47" s="2"/>
      <c r="F47" s="2"/>
      <c r="G47" s="37"/>
      <c r="J47" s="54"/>
    </row>
    <row r="48" spans="3:10" s="9" customFormat="1" ht="15.75">
      <c r="C48" s="2"/>
      <c r="D48" s="2"/>
      <c r="E48" s="55"/>
      <c r="F48" s="2"/>
      <c r="G48" s="2"/>
      <c r="J48" s="54"/>
    </row>
    <row r="49" spans="3:10" s="9" customFormat="1" ht="15.75">
      <c r="C49" s="2"/>
      <c r="D49" s="2"/>
      <c r="E49" s="55"/>
      <c r="F49" s="2"/>
      <c r="G49" s="2"/>
      <c r="J49" s="54"/>
    </row>
    <row r="50" spans="3:10" s="9" customFormat="1" ht="15.75">
      <c r="C50" s="2"/>
      <c r="D50" s="2"/>
      <c r="E50" s="55"/>
      <c r="F50" s="2"/>
      <c r="G50" s="2"/>
      <c r="J50" s="54"/>
    </row>
    <row r="51" spans="3:10" s="9" customFormat="1" ht="15.75">
      <c r="C51" s="2"/>
      <c r="D51" s="2"/>
      <c r="E51" s="55"/>
      <c r="F51" s="2"/>
      <c r="G51" s="2"/>
      <c r="J51" s="54"/>
    </row>
    <row r="52" spans="3:10" s="9" customFormat="1" ht="15.75">
      <c r="C52" s="2"/>
      <c r="D52" s="2"/>
      <c r="E52" s="55"/>
      <c r="F52" s="2"/>
      <c r="G52" s="2"/>
      <c r="J52" s="54"/>
    </row>
    <row r="53" spans="3:10" s="9" customFormat="1" ht="15.75">
      <c r="C53" s="2"/>
      <c r="D53" s="2"/>
      <c r="E53" s="2"/>
      <c r="F53" s="2"/>
      <c r="G53" s="2"/>
      <c r="J53" s="54"/>
    </row>
    <row r="54" spans="8:9" ht="15.75">
      <c r="H54" s="37"/>
      <c r="I54" s="37"/>
    </row>
    <row r="55" spans="4:9" ht="15.75" customHeight="1">
      <c r="D55" s="16"/>
      <c r="H55" s="37"/>
      <c r="I55" s="37"/>
    </row>
    <row r="56" spans="4:9" ht="15.75" customHeight="1">
      <c r="D56" s="16"/>
      <c r="H56" s="37"/>
      <c r="I56" s="37"/>
    </row>
    <row r="57" spans="4:9" ht="15.75" customHeight="1">
      <c r="D57" s="16"/>
      <c r="H57" s="37"/>
      <c r="I57" s="37"/>
    </row>
    <row r="58" spans="8:9" ht="15.75">
      <c r="H58" s="37"/>
      <c r="I58" s="37"/>
    </row>
    <row r="59" spans="8:9" ht="15.75">
      <c r="H59" s="37"/>
      <c r="I59" s="37"/>
    </row>
    <row r="60" spans="8:9" ht="15.75">
      <c r="H60" s="37"/>
      <c r="I60" s="37"/>
    </row>
    <row r="61" spans="8:9" ht="15.75">
      <c r="H61" s="37"/>
      <c r="I61" s="37"/>
    </row>
    <row r="62" spans="8:9" ht="15.75">
      <c r="H62" s="37"/>
      <c r="I62" s="37"/>
    </row>
    <row r="63" spans="8:9" ht="15.75">
      <c r="H63" s="37"/>
      <c r="I63" s="37"/>
    </row>
    <row r="64" spans="8:9" ht="15.75">
      <c r="H64" s="37"/>
      <c r="I64" s="37"/>
    </row>
    <row r="65" spans="6:9" ht="15.75">
      <c r="F65" s="56"/>
      <c r="H65" s="37"/>
      <c r="I65" s="37"/>
    </row>
    <row r="66" spans="8:9" ht="15.75">
      <c r="H66" s="37"/>
      <c r="I66" s="37"/>
    </row>
    <row r="67" spans="8:9" ht="15.75">
      <c r="H67" s="37"/>
      <c r="I67" s="37"/>
    </row>
    <row r="68" spans="8:9" ht="15.75">
      <c r="H68" s="37"/>
      <c r="I68" s="37"/>
    </row>
    <row r="69" spans="1:7" s="9" customFormat="1" ht="15.75">
      <c r="A69" s="8"/>
      <c r="B69" s="4"/>
      <c r="C69" s="4"/>
      <c r="D69" s="4"/>
      <c r="E69" s="4"/>
      <c r="F69" s="4"/>
      <c r="G69" s="45"/>
    </row>
    <row r="70" spans="1:9" ht="15.75">
      <c r="A70" s="9"/>
      <c r="B70" s="9"/>
      <c r="C70" s="9"/>
      <c r="D70" s="9"/>
      <c r="E70" s="9"/>
      <c r="F70" s="9"/>
      <c r="G70" s="52"/>
      <c r="H70" s="37"/>
      <c r="I70" s="37"/>
    </row>
    <row r="71" spans="8:9" ht="15.75">
      <c r="H71" s="37"/>
      <c r="I71" s="37"/>
    </row>
    <row r="72" spans="8:9" ht="15.75">
      <c r="H72" s="37"/>
      <c r="I72" s="37"/>
    </row>
    <row r="73" spans="8:9" ht="15.75">
      <c r="H73" s="37"/>
      <c r="I73" s="37"/>
    </row>
    <row r="74" spans="8:9" ht="15.75">
      <c r="H74" s="37"/>
      <c r="I74" s="37"/>
    </row>
    <row r="75" spans="1:10" ht="15.75">
      <c r="A75" s="8"/>
      <c r="B75" s="4"/>
      <c r="C75" s="6"/>
      <c r="D75" s="6"/>
      <c r="E75" s="6"/>
      <c r="F75" s="6"/>
      <c r="G75" s="45"/>
      <c r="J75" s="2"/>
    </row>
    <row r="76" spans="1:9" ht="15.75">
      <c r="A76" s="9"/>
      <c r="B76" s="9"/>
      <c r="C76" s="9"/>
      <c r="D76" s="9"/>
      <c r="E76" s="9"/>
      <c r="F76" s="9"/>
      <c r="G76" s="52"/>
      <c r="H76" s="37"/>
      <c r="I76" s="37"/>
    </row>
    <row r="77" spans="8:9" ht="15.75">
      <c r="H77" s="37"/>
      <c r="I77" s="37"/>
    </row>
    <row r="78" spans="8:9" ht="15.75">
      <c r="H78" s="37"/>
      <c r="I78" s="37"/>
    </row>
    <row r="79" spans="8:9" ht="15.75">
      <c r="H79" s="37"/>
      <c r="I79" s="37"/>
    </row>
    <row r="80" spans="1:10" ht="14.25" customHeight="1">
      <c r="A80" s="8"/>
      <c r="B80" s="4"/>
      <c r="C80" s="6"/>
      <c r="D80" s="6"/>
      <c r="E80" s="6"/>
      <c r="F80" s="6"/>
      <c r="G80" s="45"/>
      <c r="J80" s="2"/>
    </row>
    <row r="81" spans="1:9" ht="15.75">
      <c r="A81" s="9"/>
      <c r="B81" s="9"/>
      <c r="C81" s="9"/>
      <c r="D81" s="9"/>
      <c r="E81" s="9"/>
      <c r="F81" s="9"/>
      <c r="G81" s="52"/>
      <c r="H81" s="37"/>
      <c r="I81" s="37"/>
    </row>
    <row r="82" spans="8:9" ht="15.75">
      <c r="H82" s="37"/>
      <c r="I82" s="37"/>
    </row>
    <row r="83" spans="8:9" ht="15.75">
      <c r="H83" s="37"/>
      <c r="I83" s="37"/>
    </row>
    <row r="84" spans="8:9" ht="15.75">
      <c r="H84" s="37"/>
      <c r="I84" s="37"/>
    </row>
    <row r="85" spans="8:9" ht="15.75">
      <c r="H85" s="37"/>
      <c r="I85" s="37"/>
    </row>
    <row r="86" spans="8:9" ht="15.75">
      <c r="H86" s="37"/>
      <c r="I86" s="37"/>
    </row>
    <row r="87" spans="1:10" ht="15.75">
      <c r="A87" s="8"/>
      <c r="B87" s="4"/>
      <c r="C87" s="6"/>
      <c r="D87" s="6"/>
      <c r="E87" s="6"/>
      <c r="F87" s="6"/>
      <c r="G87" s="45"/>
      <c r="J87" s="2"/>
    </row>
    <row r="88" spans="1:10" ht="15.75">
      <c r="A88" s="8"/>
      <c r="B88" s="4"/>
      <c r="C88" s="6"/>
      <c r="D88" s="6"/>
      <c r="E88" s="6"/>
      <c r="F88" s="6"/>
      <c r="G88" s="45"/>
      <c r="J88" s="2"/>
    </row>
    <row r="89" spans="1:10" ht="15.75">
      <c r="A89" s="8"/>
      <c r="B89" s="4"/>
      <c r="C89" s="6"/>
      <c r="D89" s="6"/>
      <c r="E89" s="6"/>
      <c r="F89" s="6"/>
      <c r="G89" s="45"/>
      <c r="J89" s="2"/>
    </row>
    <row r="90" spans="1:10" ht="15.75">
      <c r="A90" s="8"/>
      <c r="B90" s="4"/>
      <c r="C90" s="6"/>
      <c r="D90" s="6"/>
      <c r="E90" s="6"/>
      <c r="F90" s="6"/>
      <c r="G90" s="45"/>
      <c r="J90" s="2"/>
    </row>
    <row r="91" spans="1:10" ht="15.75">
      <c r="A91" s="8"/>
      <c r="B91" s="4"/>
      <c r="C91" s="6"/>
      <c r="D91" s="6"/>
      <c r="E91" s="6"/>
      <c r="F91" s="6"/>
      <c r="G91" s="45"/>
      <c r="J91" s="2"/>
    </row>
    <row r="92" spans="1:10" ht="15.75">
      <c r="A92" s="8"/>
      <c r="B92" s="4"/>
      <c r="C92" s="6"/>
      <c r="D92" s="6"/>
      <c r="E92" s="6"/>
      <c r="F92" s="6"/>
      <c r="G92" s="45"/>
      <c r="J92" s="2"/>
    </row>
    <row r="93" spans="1:10" ht="15.75">
      <c r="A93" s="8"/>
      <c r="B93" s="4"/>
      <c r="C93" s="6"/>
      <c r="D93" s="6"/>
      <c r="E93" s="6"/>
      <c r="F93" s="6"/>
      <c r="G93" s="45"/>
      <c r="J93" s="2"/>
    </row>
    <row r="94" spans="1:10" ht="15.75">
      <c r="A94" s="8"/>
      <c r="B94" s="4"/>
      <c r="C94" s="6"/>
      <c r="D94" s="6"/>
      <c r="E94" s="6"/>
      <c r="F94" s="6"/>
      <c r="G94" s="45"/>
      <c r="J94" s="2"/>
    </row>
    <row r="95" spans="1:10" ht="15.75">
      <c r="A95" s="8"/>
      <c r="B95" s="4"/>
      <c r="C95" s="6"/>
      <c r="D95" s="6"/>
      <c r="E95" s="6"/>
      <c r="F95" s="6"/>
      <c r="G95" s="45"/>
      <c r="J95" s="2"/>
    </row>
    <row r="96" spans="1:10" ht="15.75">
      <c r="A96" s="8"/>
      <c r="B96" s="4"/>
      <c r="C96" s="6"/>
      <c r="D96" s="6"/>
      <c r="E96" s="6"/>
      <c r="F96" s="6"/>
      <c r="G96" s="45"/>
      <c r="J96" s="2"/>
    </row>
    <row r="97" spans="1:10" ht="15.75">
      <c r="A97" s="8"/>
      <c r="B97" s="4"/>
      <c r="C97" s="6"/>
      <c r="D97" s="6"/>
      <c r="E97" s="6"/>
      <c r="F97" s="6"/>
      <c r="G97" s="45"/>
      <c r="J97" s="2"/>
    </row>
    <row r="98" spans="8:9" ht="15.75">
      <c r="H98" s="37"/>
      <c r="I98" s="37"/>
    </row>
    <row r="99" spans="8:9" ht="15.75">
      <c r="H99" s="37"/>
      <c r="I99" s="37"/>
    </row>
    <row r="100" spans="8:9" ht="15.75">
      <c r="H100" s="37"/>
      <c r="I100" s="37"/>
    </row>
    <row r="101" spans="8:9" ht="15.75">
      <c r="H101" s="37"/>
      <c r="I101" s="37"/>
    </row>
    <row r="102" spans="8:9" ht="15.75">
      <c r="H102" s="37"/>
      <c r="I102" s="37"/>
    </row>
    <row r="103" spans="1:8" s="19" customFormat="1" ht="15.75">
      <c r="A103" s="39"/>
      <c r="B103" s="39"/>
      <c r="C103" s="39"/>
      <c r="D103" s="39"/>
      <c r="E103" s="39"/>
      <c r="F103" s="39"/>
      <c r="G103" s="48"/>
      <c r="H103" s="46"/>
    </row>
    <row r="104" spans="8:12" ht="15.75">
      <c r="H104" s="18"/>
      <c r="I104" s="34"/>
      <c r="J104" s="35"/>
      <c r="K104" s="19"/>
      <c r="L104" s="19"/>
    </row>
    <row r="105" spans="1:12" ht="22.5" customHeight="1">
      <c r="A105" s="9"/>
      <c r="B105" s="9"/>
      <c r="C105" s="9"/>
      <c r="D105" s="9"/>
      <c r="G105" s="9"/>
      <c r="H105" s="18"/>
      <c r="I105" s="34"/>
      <c r="J105" s="35"/>
      <c r="K105" s="19"/>
      <c r="L105" s="19"/>
    </row>
    <row r="106" spans="8:12" ht="15.75">
      <c r="H106" s="25"/>
      <c r="I106" s="25"/>
      <c r="J106" s="21"/>
      <c r="K106" s="19"/>
      <c r="L106" s="19"/>
    </row>
    <row r="107" spans="3:10" s="9" customFormat="1" ht="15.75">
      <c r="C107" s="2"/>
      <c r="D107" s="2"/>
      <c r="E107" s="2"/>
      <c r="F107" s="2"/>
      <c r="G107" s="2"/>
      <c r="J107" s="54"/>
    </row>
    <row r="108" spans="3:10" s="9" customFormat="1" ht="15.75">
      <c r="C108" s="2"/>
      <c r="D108" s="2"/>
      <c r="E108" s="2"/>
      <c r="F108" s="2"/>
      <c r="G108" s="2"/>
      <c r="J108" s="54"/>
    </row>
    <row r="109" spans="3:10" s="9" customFormat="1" ht="15.75">
      <c r="C109" s="2"/>
      <c r="D109" s="2"/>
      <c r="E109" s="2"/>
      <c r="F109" s="2"/>
      <c r="G109" s="2"/>
      <c r="J109" s="54"/>
    </row>
    <row r="110" spans="8:9" ht="15.75">
      <c r="H110" s="37"/>
      <c r="I110" s="37"/>
    </row>
    <row r="111" spans="4:9" ht="15.75" customHeight="1">
      <c r="D111" s="16"/>
      <c r="H111" s="37"/>
      <c r="I111" s="37"/>
    </row>
    <row r="112" spans="8:9" ht="15.75">
      <c r="H112" s="37"/>
      <c r="I112" s="37"/>
    </row>
    <row r="113" spans="8:9" ht="15.75">
      <c r="H113" s="37"/>
      <c r="I113" s="37"/>
    </row>
    <row r="114" spans="8:9" ht="15.75">
      <c r="H114" s="37"/>
      <c r="I114" s="37"/>
    </row>
    <row r="115" spans="8:9" ht="15.75">
      <c r="H115" s="37"/>
      <c r="I115" s="37"/>
    </row>
    <row r="116" spans="5:9" ht="15.75">
      <c r="E116" s="56"/>
      <c r="F116" s="56"/>
      <c r="H116" s="37"/>
      <c r="I116" s="37"/>
    </row>
    <row r="117" spans="8:9" ht="15.75">
      <c r="H117" s="37"/>
      <c r="I117" s="37"/>
    </row>
    <row r="118" spans="8:9" ht="15.75">
      <c r="H118" s="37"/>
      <c r="I118" s="37"/>
    </row>
    <row r="119" spans="8:9" ht="15.75">
      <c r="H119" s="37"/>
      <c r="I119" s="37"/>
    </row>
    <row r="120" spans="1:9" ht="15.75">
      <c r="A120" s="9"/>
      <c r="B120" s="9"/>
      <c r="C120" s="9"/>
      <c r="D120" s="9"/>
      <c r="E120" s="9"/>
      <c r="F120" s="9"/>
      <c r="H120" s="37"/>
      <c r="I120" s="37"/>
    </row>
    <row r="121" spans="8:9" ht="15.75">
      <c r="H121" s="37"/>
      <c r="I121" s="37"/>
    </row>
    <row r="122" spans="8:9" ht="15.75">
      <c r="H122" s="37"/>
      <c r="I122" s="37"/>
    </row>
    <row r="123" spans="8:9" ht="15.75">
      <c r="H123" s="37"/>
      <c r="I123" s="37"/>
    </row>
    <row r="124" spans="8:9" ht="15.75">
      <c r="H124" s="37"/>
      <c r="I124" s="37"/>
    </row>
    <row r="125" spans="8:9" ht="15.75">
      <c r="H125" s="37"/>
      <c r="I125" s="37"/>
    </row>
    <row r="126" spans="1:9" ht="15.75">
      <c r="A126" s="9"/>
      <c r="B126" s="9"/>
      <c r="C126" s="9"/>
      <c r="D126" s="9"/>
      <c r="E126" s="9"/>
      <c r="F126" s="9"/>
      <c r="H126" s="37"/>
      <c r="I126" s="37"/>
    </row>
    <row r="127" spans="8:9" ht="15.75">
      <c r="H127" s="37"/>
      <c r="I127" s="37"/>
    </row>
    <row r="128" spans="8:9" ht="15.75">
      <c r="H128" s="37"/>
      <c r="I128" s="37"/>
    </row>
    <row r="129" spans="8:9" ht="15.75">
      <c r="H129" s="37"/>
      <c r="I129" s="37"/>
    </row>
    <row r="130" spans="8:9" ht="15.75">
      <c r="H130" s="37"/>
      <c r="I130" s="37"/>
    </row>
    <row r="131" spans="1:9" ht="15.75">
      <c r="A131" s="9"/>
      <c r="B131" s="9"/>
      <c r="C131" s="9"/>
      <c r="D131" s="9"/>
      <c r="H131" s="37"/>
      <c r="I131" s="37"/>
    </row>
    <row r="132" spans="1:9" ht="15.75">
      <c r="A132" s="9"/>
      <c r="H132" s="37"/>
      <c r="I132" s="37"/>
    </row>
    <row r="133" spans="1:9" ht="15.75">
      <c r="A133" s="9"/>
      <c r="H133" s="37"/>
      <c r="I133" s="37"/>
    </row>
    <row r="134" spans="1:9" ht="15.75">
      <c r="A134" s="9"/>
      <c r="H134" s="37"/>
      <c r="I134" s="37"/>
    </row>
    <row r="135" spans="1:9" ht="15.75">
      <c r="A135" s="9"/>
      <c r="H135" s="37"/>
      <c r="I135" s="37"/>
    </row>
    <row r="136" spans="1:9" ht="15.75">
      <c r="A136" s="9"/>
      <c r="H136" s="37"/>
      <c r="I136" s="37"/>
    </row>
    <row r="137" spans="1:9" ht="15.75">
      <c r="A137" s="9"/>
      <c r="H137" s="37"/>
      <c r="I137" s="37"/>
    </row>
    <row r="138" spans="1:9" ht="15.75">
      <c r="A138" s="9"/>
      <c r="H138" s="37"/>
      <c r="I138" s="37"/>
    </row>
    <row r="139" spans="8:9" ht="15.75">
      <c r="H139" s="37"/>
      <c r="I139" s="37"/>
    </row>
    <row r="140" spans="8:9" ht="15.75">
      <c r="H140" s="37"/>
      <c r="I140" s="37"/>
    </row>
    <row r="141" spans="8:9" ht="15.75">
      <c r="H141" s="37"/>
      <c r="I141" s="37"/>
    </row>
    <row r="142" spans="8:9" ht="15.75">
      <c r="H142" s="37"/>
      <c r="I142" s="37"/>
    </row>
    <row r="143" spans="1:9" ht="15.75">
      <c r="A143" s="9"/>
      <c r="B143" s="9"/>
      <c r="C143" s="9"/>
      <c r="D143" s="9"/>
      <c r="E143" s="9"/>
      <c r="F143" s="9"/>
      <c r="H143" s="37"/>
      <c r="I143" s="37"/>
    </row>
    <row r="144" spans="8:9" ht="15.75">
      <c r="H144" s="37"/>
      <c r="I144" s="37"/>
    </row>
    <row r="145" spans="8:9" ht="15.75">
      <c r="H145" s="37"/>
      <c r="I145" s="37"/>
    </row>
    <row r="146" spans="8:9" ht="15.75">
      <c r="H146" s="37"/>
      <c r="I146" s="37"/>
    </row>
    <row r="147" spans="8:9" ht="15.75">
      <c r="H147" s="37"/>
      <c r="I147" s="37"/>
    </row>
    <row r="148" spans="8:9" ht="15.75">
      <c r="H148" s="37"/>
      <c r="I148" s="37"/>
    </row>
    <row r="149" spans="8:9" ht="15.75">
      <c r="H149" s="37"/>
      <c r="I149" s="37"/>
    </row>
    <row r="150" spans="8:9" ht="15.75">
      <c r="H150" s="37"/>
      <c r="I150" s="37"/>
    </row>
    <row r="151" spans="8:9" ht="15.75">
      <c r="H151" s="37"/>
      <c r="I151" s="37"/>
    </row>
    <row r="152" spans="8:9" ht="15.75">
      <c r="H152" s="37"/>
      <c r="I152" s="37"/>
    </row>
    <row r="153" spans="8:9" ht="15.75">
      <c r="H153" s="37"/>
      <c r="I153" s="37"/>
    </row>
    <row r="154" spans="8:9" ht="15.75">
      <c r="H154" s="37"/>
      <c r="I154" s="37"/>
    </row>
    <row r="155" spans="8:9" ht="15.75">
      <c r="H155" s="37"/>
      <c r="I155" s="37"/>
    </row>
    <row r="156" spans="8:9" ht="15.75">
      <c r="H156" s="37"/>
      <c r="I156" s="37"/>
    </row>
    <row r="157" spans="8:9" ht="15.75">
      <c r="H157" s="37"/>
      <c r="I157" s="37"/>
    </row>
    <row r="158" spans="1:9" ht="15.75">
      <c r="A158" s="9"/>
      <c r="B158" s="9"/>
      <c r="C158" s="9"/>
      <c r="D158" s="9"/>
      <c r="E158" s="9"/>
      <c r="F158" s="9"/>
      <c r="H158" s="37"/>
      <c r="I158" s="37"/>
    </row>
    <row r="159" spans="8:9" ht="15.75">
      <c r="H159" s="37"/>
      <c r="I159" s="37"/>
    </row>
    <row r="160" spans="8:9" ht="15.75">
      <c r="H160" s="37"/>
      <c r="I160" s="37"/>
    </row>
    <row r="161" spans="8:9" ht="15.75">
      <c r="H161" s="37"/>
      <c r="I161" s="37"/>
    </row>
    <row r="162" spans="8:9" ht="15.75">
      <c r="H162" s="37"/>
      <c r="I162" s="37"/>
    </row>
    <row r="163" spans="1:9" ht="15.75">
      <c r="A163" s="9"/>
      <c r="B163" s="9"/>
      <c r="C163" s="9"/>
      <c r="D163" s="9"/>
      <c r="E163" s="9"/>
      <c r="F163" s="9"/>
      <c r="H163" s="37"/>
      <c r="I163" s="37"/>
    </row>
    <row r="164" spans="8:9" ht="15.75">
      <c r="H164" s="37"/>
      <c r="I164" s="37"/>
    </row>
    <row r="165" spans="8:9" ht="15.75">
      <c r="H165" s="37"/>
      <c r="I165" s="37"/>
    </row>
    <row r="166" spans="8:9" ht="15.75">
      <c r="H166" s="37"/>
      <c r="I166" s="37"/>
    </row>
    <row r="167" spans="1:9" ht="15.75">
      <c r="A167" s="9"/>
      <c r="B167" s="9"/>
      <c r="C167" s="9"/>
      <c r="D167" s="9"/>
      <c r="E167" s="9"/>
      <c r="F167" s="9"/>
      <c r="H167" s="37"/>
      <c r="I167" s="37"/>
    </row>
    <row r="168" spans="8:9" ht="15.75">
      <c r="H168" s="37"/>
      <c r="I168" s="37"/>
    </row>
    <row r="169" spans="8:9" ht="15.75">
      <c r="H169" s="37"/>
      <c r="I169" s="37"/>
    </row>
    <row r="170" spans="1:9" ht="15.75">
      <c r="A170" s="9"/>
      <c r="B170" s="9"/>
      <c r="C170" s="9"/>
      <c r="D170" s="9"/>
      <c r="E170" s="9"/>
      <c r="F170" s="9"/>
      <c r="H170" s="37"/>
      <c r="I170" s="37"/>
    </row>
    <row r="171" spans="8:9" ht="15.75">
      <c r="H171" s="37"/>
      <c r="I171" s="37"/>
    </row>
    <row r="172" spans="8:9" ht="15.75">
      <c r="H172" s="37"/>
      <c r="I172" s="37"/>
    </row>
    <row r="173" spans="8:9" ht="15.75">
      <c r="H173" s="37"/>
      <c r="I173" s="37"/>
    </row>
    <row r="174" spans="8:9" ht="15.75">
      <c r="H174" s="37"/>
      <c r="I174" s="37"/>
    </row>
    <row r="175" spans="8:9" ht="15.75">
      <c r="H175" s="37"/>
      <c r="I175" s="37"/>
    </row>
    <row r="176" spans="8:9" ht="15.75">
      <c r="H176" s="37"/>
      <c r="I176" s="37"/>
    </row>
    <row r="177" spans="8:9" ht="15.75">
      <c r="H177" s="37"/>
      <c r="I177" s="37"/>
    </row>
    <row r="178" spans="8:9" ht="15.75">
      <c r="H178" s="37"/>
      <c r="I178" s="37"/>
    </row>
    <row r="179" spans="8:9" ht="15.75">
      <c r="H179" s="37"/>
      <c r="I179" s="37"/>
    </row>
    <row r="180" spans="8:9" ht="15.75">
      <c r="H180" s="37"/>
      <c r="I180" s="37"/>
    </row>
    <row r="181" spans="8:9" ht="15.75">
      <c r="H181" s="37"/>
      <c r="I181" s="37"/>
    </row>
    <row r="182" spans="8:9" ht="15.75">
      <c r="H182" s="37"/>
      <c r="I182" s="37"/>
    </row>
    <row r="183" spans="8:9" ht="15.75">
      <c r="H183" s="37"/>
      <c r="I183" s="37"/>
    </row>
    <row r="184" spans="8:9" ht="15.75">
      <c r="H184" s="37"/>
      <c r="I184" s="37"/>
    </row>
    <row r="185" spans="8:9" ht="15.75">
      <c r="H185" s="37"/>
      <c r="I185" s="37"/>
    </row>
    <row r="186" spans="8:9" ht="15.75">
      <c r="H186" s="37"/>
      <c r="I186" s="37"/>
    </row>
    <row r="187" spans="5:10" s="9" customFormat="1" ht="15.75">
      <c r="E187" s="57"/>
      <c r="F187" s="57"/>
      <c r="J187" s="54"/>
    </row>
    <row r="188" spans="5:9" ht="15.75">
      <c r="E188" s="58"/>
      <c r="F188" s="58"/>
      <c r="H188" s="38"/>
      <c r="I188" s="38"/>
    </row>
    <row r="189" spans="5:7" ht="15.75">
      <c r="E189" s="58"/>
      <c r="F189" s="58"/>
      <c r="G189" s="58"/>
    </row>
    <row r="190" spans="5:6" ht="15.75">
      <c r="E190" s="58"/>
      <c r="F190" s="58"/>
    </row>
    <row r="191" spans="5:10" s="9" customFormat="1" ht="15.75">
      <c r="E191" s="57"/>
      <c r="F191" s="57"/>
      <c r="J191" s="54"/>
    </row>
    <row r="192" spans="5:6" ht="15.75">
      <c r="E192" s="58"/>
      <c r="F192" s="58"/>
    </row>
    <row r="193" spans="5:6" ht="15.75">
      <c r="E193" s="58"/>
      <c r="F193" s="58"/>
    </row>
    <row r="194" spans="5:6" ht="15.75">
      <c r="E194" s="58"/>
      <c r="F194" s="58"/>
    </row>
    <row r="195" spans="5:10" s="9" customFormat="1" ht="15.75">
      <c r="E195" s="57"/>
      <c r="F195" s="57"/>
      <c r="J195" s="53"/>
    </row>
    <row r="196" spans="5:6" ht="15.75">
      <c r="E196" s="58"/>
      <c r="F196" s="58"/>
    </row>
    <row r="197" spans="5:6" ht="15.75">
      <c r="E197" s="58"/>
      <c r="F197" s="58"/>
    </row>
    <row r="198" spans="5:6" ht="15.75">
      <c r="E198" s="58"/>
      <c r="F198" s="58"/>
    </row>
    <row r="199" spans="5:6" ht="15.75">
      <c r="E199" s="58"/>
      <c r="F199" s="58"/>
    </row>
    <row r="200" spans="5:6" ht="15.75">
      <c r="E200" s="58"/>
      <c r="F200" s="58"/>
    </row>
    <row r="201" spans="5:6" ht="15.75">
      <c r="E201" s="58"/>
      <c r="F201" s="58"/>
    </row>
    <row r="202" spans="5:6" ht="15.75">
      <c r="E202" s="58"/>
      <c r="F202" s="58"/>
    </row>
    <row r="203" spans="5:6" ht="15.75">
      <c r="E203" s="58"/>
      <c r="F203" s="58"/>
    </row>
    <row r="204" spans="5:6" ht="15.75">
      <c r="E204" s="58"/>
      <c r="F204" s="58"/>
    </row>
    <row r="205" spans="5:10" s="9" customFormat="1" ht="15.75">
      <c r="E205" s="57"/>
      <c r="F205" s="57"/>
      <c r="J205" s="53"/>
    </row>
    <row r="206" spans="5:6" ht="15.75">
      <c r="E206" s="58"/>
      <c r="F206" s="58"/>
    </row>
    <row r="207" spans="5:6" ht="15.75">
      <c r="E207" s="58"/>
      <c r="F207" s="58"/>
    </row>
    <row r="208" spans="5:6" ht="15.75">
      <c r="E208" s="58"/>
      <c r="F208" s="58"/>
    </row>
    <row r="209" spans="5:6" ht="15.75">
      <c r="E209" s="58"/>
      <c r="F209" s="58"/>
    </row>
    <row r="210" spans="5:6" ht="15.75">
      <c r="E210" s="58"/>
      <c r="F210" s="58"/>
    </row>
    <row r="211" spans="5:6" ht="15.75">
      <c r="E211" s="58"/>
      <c r="F211" s="58"/>
    </row>
    <row r="212" spans="5:6" ht="15.75">
      <c r="E212" s="58"/>
      <c r="F212" s="58"/>
    </row>
    <row r="213" spans="5:6" ht="15.75">
      <c r="E213" s="58"/>
      <c r="F213" s="58"/>
    </row>
    <row r="214" spans="5:6" ht="15.75">
      <c r="E214" s="58"/>
      <c r="F214" s="58"/>
    </row>
    <row r="215" spans="5:6" ht="15.75">
      <c r="E215" s="58"/>
      <c r="F215" s="58"/>
    </row>
    <row r="216" spans="5:10" s="9" customFormat="1" ht="15.75">
      <c r="E216" s="57"/>
      <c r="F216" s="57"/>
      <c r="J216" s="53"/>
    </row>
    <row r="217" spans="5:6" ht="15.75">
      <c r="E217" s="58"/>
      <c r="F217" s="58"/>
    </row>
    <row r="218" spans="5:6" ht="15.75">
      <c r="E218" s="58"/>
      <c r="F218" s="58"/>
    </row>
    <row r="219" spans="5:6" ht="15.75">
      <c r="E219" s="58"/>
      <c r="F219" s="58"/>
    </row>
    <row r="220" spans="5:6" ht="15.75">
      <c r="E220" s="58"/>
      <c r="F220" s="58"/>
    </row>
    <row r="221" spans="5:6" ht="15.75">
      <c r="E221" s="58"/>
      <c r="F221" s="58"/>
    </row>
    <row r="222" spans="5:6" ht="15.75">
      <c r="E222" s="58"/>
      <c r="F222" s="58"/>
    </row>
    <row r="223" spans="5:10" s="9" customFormat="1" ht="15.75">
      <c r="E223" s="57"/>
      <c r="F223" s="57"/>
      <c r="J223" s="53"/>
    </row>
    <row r="224" spans="5:6" ht="15.75">
      <c r="E224" s="58"/>
      <c r="F224" s="58"/>
    </row>
    <row r="225" spans="5:6" ht="15.75">
      <c r="E225" s="58"/>
      <c r="F225" s="58"/>
    </row>
    <row r="226" spans="5:6" ht="15.75">
      <c r="E226" s="58"/>
      <c r="F226" s="58"/>
    </row>
    <row r="227" spans="5:6" ht="15.75">
      <c r="E227" s="58"/>
      <c r="F227" s="58"/>
    </row>
    <row r="228" spans="5:6" ht="15.75">
      <c r="E228" s="58"/>
      <c r="F228" s="58"/>
    </row>
    <row r="229" spans="5:6" ht="15.75">
      <c r="E229" s="58"/>
      <c r="F229" s="58"/>
    </row>
    <row r="230" spans="5:6" ht="15.75">
      <c r="E230" s="58"/>
      <c r="F230" s="58"/>
    </row>
    <row r="231" spans="5:6" ht="15.75">
      <c r="E231" s="58"/>
      <c r="F231" s="58"/>
    </row>
    <row r="232" spans="5:6" ht="15.75">
      <c r="E232" s="58"/>
      <c r="F232" s="58"/>
    </row>
    <row r="233" spans="5:6" ht="15.75">
      <c r="E233" s="58"/>
      <c r="F233" s="58"/>
    </row>
    <row r="234" spans="5:6" ht="15.75">
      <c r="E234" s="58"/>
      <c r="F234" s="58"/>
    </row>
    <row r="235" spans="5:6" ht="15.75">
      <c r="E235" s="58"/>
      <c r="F235" s="58"/>
    </row>
    <row r="236" spans="5:6" ht="15.75">
      <c r="E236" s="58"/>
      <c r="F236" s="58"/>
    </row>
    <row r="237" spans="5:6" ht="15.75">
      <c r="E237" s="58"/>
      <c r="F237" s="58"/>
    </row>
    <row r="238" spans="5:6" ht="15.75">
      <c r="E238" s="58"/>
      <c r="F238" s="58"/>
    </row>
    <row r="239" spans="5:6" ht="15.75">
      <c r="E239" s="58"/>
      <c r="F239" s="58"/>
    </row>
    <row r="240" spans="5:6" ht="15.75">
      <c r="E240" s="58"/>
      <c r="F240" s="58"/>
    </row>
    <row r="241" spans="5:6" ht="15.75">
      <c r="E241" s="58"/>
      <c r="F241" s="58"/>
    </row>
    <row r="242" spans="5:6" ht="15.75">
      <c r="E242" s="58"/>
      <c r="F242" s="58"/>
    </row>
    <row r="243" spans="5:6" ht="15.75">
      <c r="E243" s="58"/>
      <c r="F243" s="58"/>
    </row>
    <row r="244" spans="5:6" ht="15.75">
      <c r="E244" s="58"/>
      <c r="F244" s="58"/>
    </row>
    <row r="245" spans="5:6" ht="15.75">
      <c r="E245" s="58"/>
      <c r="F245" s="58"/>
    </row>
    <row r="246" spans="5:6" ht="15.75">
      <c r="E246" s="58"/>
      <c r="F246" s="58"/>
    </row>
    <row r="247" spans="5:6" ht="15.75">
      <c r="E247" s="58"/>
      <c r="F247" s="58"/>
    </row>
    <row r="248" spans="5:6" ht="15.75">
      <c r="E248" s="58"/>
      <c r="F248" s="58"/>
    </row>
    <row r="249" spans="5:6" ht="15.75">
      <c r="E249" s="58"/>
      <c r="F249" s="58"/>
    </row>
    <row r="250" spans="5:6" ht="15.75">
      <c r="E250" s="58"/>
      <c r="F250" s="58"/>
    </row>
    <row r="251" spans="5:9" ht="15.75">
      <c r="E251" s="58"/>
      <c r="F251" s="58"/>
      <c r="H251" s="19"/>
      <c r="I251" s="19"/>
    </row>
    <row r="252" spans="5:9" ht="15.75">
      <c r="E252" s="58"/>
      <c r="F252" s="58"/>
      <c r="H252" s="19"/>
      <c r="I252" s="19"/>
    </row>
    <row r="253" spans="5:10" s="9" customFormat="1" ht="15.75">
      <c r="E253" s="57"/>
      <c r="F253" s="57"/>
      <c r="H253" s="23"/>
      <c r="I253" s="23"/>
      <c r="J253" s="53"/>
    </row>
    <row r="254" spans="5:9" ht="15.75">
      <c r="E254" s="58"/>
      <c r="F254" s="58"/>
      <c r="H254" s="19"/>
      <c r="I254" s="19"/>
    </row>
    <row r="255" spans="5:9" ht="15.75">
      <c r="E255" s="58"/>
      <c r="F255" s="58"/>
      <c r="H255" s="19"/>
      <c r="I255" s="19"/>
    </row>
    <row r="257" spans="5:10" s="9" customFormat="1" ht="15.75">
      <c r="E257" s="57"/>
      <c r="F257" s="57"/>
      <c r="J257" s="53"/>
    </row>
    <row r="258" spans="5:6" ht="15.75">
      <c r="E258" s="58"/>
      <c r="F258" s="58"/>
    </row>
    <row r="259" spans="5:6" ht="15.75">
      <c r="E259" s="58"/>
      <c r="F259" s="58"/>
    </row>
    <row r="260" spans="5:6" ht="15.75">
      <c r="E260" s="58"/>
      <c r="F260" s="58"/>
    </row>
    <row r="261" spans="5:10" s="9" customFormat="1" ht="15.75">
      <c r="E261" s="57"/>
      <c r="F261" s="57"/>
      <c r="J261" s="53"/>
    </row>
    <row r="262" spans="5:6" ht="15.75">
      <c r="E262" s="58"/>
      <c r="F262" s="58"/>
    </row>
    <row r="263" spans="5:6" ht="15.75">
      <c r="E263" s="58"/>
      <c r="F263" s="58"/>
    </row>
    <row r="264" spans="5:6" ht="15.75">
      <c r="E264" s="58"/>
      <c r="F264" s="58"/>
    </row>
    <row r="265" spans="5:6" ht="15.75">
      <c r="E265" s="58"/>
      <c r="F265" s="58"/>
    </row>
    <row r="266" spans="5:10" s="9" customFormat="1" ht="15.75">
      <c r="E266" s="57"/>
      <c r="F266" s="57"/>
      <c r="G266" s="57"/>
      <c r="J266" s="53"/>
    </row>
    <row r="267" spans="5:6" ht="15.75">
      <c r="E267" s="58"/>
      <c r="F267" s="58"/>
    </row>
    <row r="268" spans="5:6" ht="15.75">
      <c r="E268" s="58"/>
      <c r="F268" s="58"/>
    </row>
    <row r="269" spans="5:6" ht="15.75">
      <c r="E269" s="58"/>
      <c r="F269" s="58"/>
    </row>
    <row r="270" spans="5:10" s="9" customFormat="1" ht="15.75">
      <c r="E270" s="57"/>
      <c r="F270" s="57"/>
      <c r="G270" s="57"/>
      <c r="J270" s="53"/>
    </row>
    <row r="271" spans="5:6" ht="15.75">
      <c r="E271" s="58"/>
      <c r="F271" s="58"/>
    </row>
    <row r="272" spans="5:6" ht="15.75">
      <c r="E272" s="58"/>
      <c r="F272" s="58"/>
    </row>
    <row r="273" spans="5:6" ht="15.75">
      <c r="E273" s="58"/>
      <c r="F273" s="58"/>
    </row>
    <row r="274" spans="5:6" ht="15.75">
      <c r="E274" s="58"/>
      <c r="F274" s="58"/>
    </row>
    <row r="275" spans="5:10" s="9" customFormat="1" ht="15.75">
      <c r="E275" s="57"/>
      <c r="F275" s="57"/>
      <c r="J275" s="53"/>
    </row>
    <row r="276" spans="5:6" ht="15.75">
      <c r="E276" s="58"/>
      <c r="F276" s="58"/>
    </row>
    <row r="277" spans="5:6" ht="15.75">
      <c r="E277" s="58"/>
      <c r="F277" s="58"/>
    </row>
    <row r="279" spans="5:6" ht="15.75">
      <c r="E279" s="58"/>
      <c r="F279" s="58"/>
    </row>
    <row r="280" spans="5:10" s="9" customFormat="1" ht="15.75">
      <c r="E280" s="57"/>
      <c r="F280" s="57"/>
      <c r="J280" s="53"/>
    </row>
    <row r="281" spans="5:6" ht="15.75">
      <c r="E281" s="58"/>
      <c r="F281" s="58"/>
    </row>
    <row r="282" spans="5:6" ht="15.75">
      <c r="E282" s="58"/>
      <c r="F282" s="58"/>
    </row>
    <row r="283" spans="5:6" ht="15.75">
      <c r="E283" s="58"/>
      <c r="F283" s="58"/>
    </row>
    <row r="284" spans="5:10" s="9" customFormat="1" ht="15.75">
      <c r="E284" s="57"/>
      <c r="F284" s="57"/>
      <c r="J284" s="53"/>
    </row>
    <row r="285" spans="5:9" ht="15.75">
      <c r="E285" s="58"/>
      <c r="F285" s="58"/>
      <c r="H285" s="36"/>
      <c r="I285" s="36"/>
    </row>
    <row r="286" spans="5:6" ht="15.75">
      <c r="E286" s="58"/>
      <c r="F286" s="58"/>
    </row>
    <row r="289" spans="5:6" ht="23.25" customHeight="1">
      <c r="E289" s="59"/>
      <c r="F289" s="59"/>
    </row>
  </sheetData>
  <sheetProtection/>
  <mergeCells count="3">
    <mergeCell ref="E1:H1"/>
    <mergeCell ref="A3:H3"/>
    <mergeCell ref="A4:H4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60" zoomScalePageLayoutView="0" workbookViewId="0" topLeftCell="A1">
      <selection activeCell="E6" sqref="E6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24" t="s">
        <v>295</v>
      </c>
      <c r="B1" s="324"/>
      <c r="C1" s="324"/>
      <c r="D1" s="324"/>
      <c r="E1" s="324"/>
    </row>
    <row r="2" spans="1:5" ht="15.75">
      <c r="A2" s="273"/>
      <c r="B2" s="273"/>
      <c r="C2" s="273"/>
      <c r="D2" s="273"/>
      <c r="E2" s="273"/>
    </row>
    <row r="3" spans="1:5" ht="15.75">
      <c r="A3" s="335" t="s">
        <v>175</v>
      </c>
      <c r="B3" s="335"/>
      <c r="C3" s="335"/>
      <c r="D3" s="335"/>
      <c r="E3" s="335"/>
    </row>
    <row r="4" spans="1:5" ht="15.75">
      <c r="A4" s="335" t="s">
        <v>260</v>
      </c>
      <c r="B4" s="335"/>
      <c r="C4" s="335"/>
      <c r="D4" s="335"/>
      <c r="E4" s="335"/>
    </row>
    <row r="5" spans="1:5" ht="15.75">
      <c r="A5" s="1"/>
      <c r="B5" s="1"/>
      <c r="C5" s="1"/>
      <c r="D5" s="1"/>
      <c r="E5" s="1"/>
    </row>
    <row r="6" spans="1:5" ht="49.5" customHeight="1">
      <c r="A6" s="67" t="s">
        <v>163</v>
      </c>
      <c r="B6" s="68" t="s">
        <v>164</v>
      </c>
      <c r="C6" s="68" t="s">
        <v>165</v>
      </c>
      <c r="D6" s="68" t="s">
        <v>188</v>
      </c>
      <c r="E6" s="68" t="s">
        <v>166</v>
      </c>
    </row>
    <row r="7" spans="1:5" ht="15.75">
      <c r="A7" s="1"/>
      <c r="B7" s="69"/>
      <c r="C7" s="69"/>
      <c r="D7" s="69"/>
      <c r="E7" s="69"/>
    </row>
    <row r="8" spans="1:5" ht="15.75">
      <c r="A8" s="5" t="s">
        <v>19</v>
      </c>
      <c r="B8" s="73">
        <f>SUM('2. bevételek'!H9)</f>
        <v>187300</v>
      </c>
      <c r="C8" s="69">
        <v>0</v>
      </c>
      <c r="D8" s="69">
        <v>0</v>
      </c>
      <c r="E8" s="69">
        <f aca="true" t="shared" si="0" ref="E8:E17">SUM(B8:D8)</f>
        <v>187300</v>
      </c>
    </row>
    <row r="9" spans="1:5" ht="15.75">
      <c r="A9" s="2" t="s">
        <v>146</v>
      </c>
      <c r="B9" s="73">
        <f>SUM('2. bevételek'!H16)</f>
        <v>4933436</v>
      </c>
      <c r="C9" s="69">
        <v>0</v>
      </c>
      <c r="D9" s="69">
        <v>0</v>
      </c>
      <c r="E9" s="69">
        <f t="shared" si="0"/>
        <v>4933436</v>
      </c>
    </row>
    <row r="10" spans="1:5" ht="15.75">
      <c r="A10" s="127" t="s">
        <v>239</v>
      </c>
      <c r="B10" s="73">
        <f>SUM('2. bevételek'!H22)</f>
        <v>16550000</v>
      </c>
      <c r="C10" s="69">
        <v>0</v>
      </c>
      <c r="D10" s="69">
        <v>0</v>
      </c>
      <c r="E10" s="69">
        <f t="shared" si="0"/>
        <v>16550000</v>
      </c>
    </row>
    <row r="11" spans="1:5" ht="15.75">
      <c r="A11" s="5" t="s">
        <v>215</v>
      </c>
      <c r="B11" s="73">
        <f>SUM('2. bevételek'!H36)</f>
        <v>1730000</v>
      </c>
      <c r="C11" s="69">
        <v>0</v>
      </c>
      <c r="D11" s="69">
        <v>0</v>
      </c>
      <c r="E11" s="69">
        <f t="shared" si="0"/>
        <v>1730000</v>
      </c>
    </row>
    <row r="12" spans="1:5" ht="15.75">
      <c r="A12" s="5" t="s">
        <v>133</v>
      </c>
      <c r="B12" s="73">
        <f>SUM('2. bevételek'!H42)</f>
        <v>16148080</v>
      </c>
      <c r="C12" s="69">
        <v>0</v>
      </c>
      <c r="D12" s="69">
        <v>0</v>
      </c>
      <c r="E12" s="69">
        <f t="shared" si="0"/>
        <v>16148080</v>
      </c>
    </row>
    <row r="13" spans="1:5" ht="15.75">
      <c r="A13" s="5" t="s">
        <v>124</v>
      </c>
      <c r="B13" s="73">
        <v>0</v>
      </c>
      <c r="C13" s="69">
        <f>SUM('2. bevételek'!H68)</f>
        <v>955000</v>
      </c>
      <c r="D13" s="69">
        <v>0</v>
      </c>
      <c r="E13" s="69">
        <f t="shared" si="0"/>
        <v>955000</v>
      </c>
    </row>
    <row r="14" spans="1:5" ht="15.75">
      <c r="A14" s="5" t="s">
        <v>147</v>
      </c>
      <c r="B14" s="73">
        <f>SUM('2. bevételek'!H74)</f>
        <v>1176000</v>
      </c>
      <c r="C14" s="69">
        <v>0</v>
      </c>
      <c r="D14" s="69">
        <v>0</v>
      </c>
      <c r="E14" s="69">
        <f t="shared" si="0"/>
        <v>1176000</v>
      </c>
    </row>
    <row r="15" spans="1:5" ht="15.75">
      <c r="A15" s="19" t="s">
        <v>123</v>
      </c>
      <c r="B15" s="73">
        <f>SUM('2. bevételek'!H78)</f>
        <v>19100000</v>
      </c>
      <c r="C15" s="69">
        <v>0</v>
      </c>
      <c r="D15" s="69">
        <v>0</v>
      </c>
      <c r="E15" s="69">
        <f t="shared" si="0"/>
        <v>19100000</v>
      </c>
    </row>
    <row r="16" spans="1:5" ht="15.75">
      <c r="A16" s="127" t="s">
        <v>276</v>
      </c>
      <c r="B16" s="74">
        <f>SUM('2. bevételek'!H84)</f>
        <v>11032664</v>
      </c>
      <c r="C16" s="19">
        <v>0</v>
      </c>
      <c r="D16" s="19">
        <v>0</v>
      </c>
      <c r="E16" s="69">
        <f t="shared" si="0"/>
        <v>11032664</v>
      </c>
    </row>
    <row r="17" spans="1:5" ht="15.75">
      <c r="A17" s="127" t="s">
        <v>282</v>
      </c>
      <c r="B17" s="74">
        <f>SUM('2. bevételek'!H90)</f>
        <v>75000</v>
      </c>
      <c r="C17" s="19">
        <v>0</v>
      </c>
      <c r="D17" s="19">
        <v>0</v>
      </c>
      <c r="E17" s="69">
        <f t="shared" si="0"/>
        <v>75000</v>
      </c>
    </row>
    <row r="18" spans="1:5" ht="15.75">
      <c r="A18" s="52" t="s">
        <v>167</v>
      </c>
      <c r="B18" s="70">
        <f>SUM(B8:B17)</f>
        <v>70932480</v>
      </c>
      <c r="C18" s="70">
        <f>SUM(C8:C17)</f>
        <v>955000</v>
      </c>
      <c r="D18" s="70">
        <f>SUM(D8:D17)</f>
        <v>0</v>
      </c>
      <c r="E18" s="70">
        <f>SUM(E8:E17)</f>
        <v>71887480</v>
      </c>
    </row>
    <row r="19" spans="1:15" s="19" customFormat="1" ht="15.75">
      <c r="A19" s="39"/>
      <c r="B19" s="39"/>
      <c r="C19" s="39"/>
      <c r="D19" s="39"/>
      <c r="E19" s="39"/>
      <c r="F19" s="39"/>
      <c r="G19" s="48"/>
      <c r="H19" s="39"/>
      <c r="I19" s="39"/>
      <c r="J19" s="39"/>
      <c r="K19" s="41"/>
      <c r="L19" s="18"/>
      <c r="M19" s="18"/>
      <c r="N19" s="18"/>
      <c r="O19" s="46"/>
    </row>
    <row r="20" spans="1:17" s="2" customFormat="1" ht="15.75">
      <c r="A20" s="27"/>
      <c r="G20" s="52"/>
      <c r="N20" s="37"/>
      <c r="O20" s="37"/>
      <c r="P20" s="37"/>
      <c r="Q20" s="53"/>
    </row>
    <row r="21" spans="1:17" s="2" customFormat="1" ht="15.75">
      <c r="A21" s="9"/>
      <c r="G21" s="52"/>
      <c r="N21" s="37"/>
      <c r="O21" s="37"/>
      <c r="P21" s="37"/>
      <c r="Q21" s="53"/>
    </row>
    <row r="22" spans="1:17" s="2" customFormat="1" ht="15.75">
      <c r="A22" s="8"/>
      <c r="G22" s="52"/>
      <c r="N22" s="37"/>
      <c r="O22" s="37"/>
      <c r="P22" s="37"/>
      <c r="Q22" s="53"/>
    </row>
    <row r="23" spans="1:11" s="2" customFormat="1" ht="15.75">
      <c r="A23" s="8"/>
      <c r="B23" s="6"/>
      <c r="C23" s="6"/>
      <c r="D23" s="6"/>
      <c r="E23" s="7"/>
      <c r="F23" s="7"/>
      <c r="G23" s="31"/>
      <c r="H23" s="44"/>
      <c r="I23" s="13"/>
      <c r="J23" s="22"/>
      <c r="K23" s="21"/>
    </row>
    <row r="24" spans="1:17" s="2" customFormat="1" ht="15.75">
      <c r="A24" s="8"/>
      <c r="G24" s="52"/>
      <c r="N24" s="37"/>
      <c r="O24" s="37"/>
      <c r="P24" s="37"/>
      <c r="Q24" s="53"/>
    </row>
    <row r="25" spans="1:10" s="9" customFormat="1" ht="15.75">
      <c r="A25" s="8"/>
      <c r="B25" s="4"/>
      <c r="C25" s="4"/>
      <c r="D25" s="4"/>
      <c r="E25" s="4"/>
      <c r="F25" s="4"/>
      <c r="G25" s="45"/>
      <c r="H25" s="24"/>
      <c r="I25" s="24"/>
      <c r="J25" s="26"/>
    </row>
    <row r="26" spans="1:10" s="2" customFormat="1" ht="15.75">
      <c r="A26" s="8"/>
      <c r="B26" s="4"/>
      <c r="C26" s="6"/>
      <c r="D26" s="6"/>
      <c r="E26" s="6"/>
      <c r="F26" s="6"/>
      <c r="G26" s="45"/>
      <c r="H26" s="22"/>
      <c r="I26" s="22"/>
      <c r="J26" s="21"/>
    </row>
    <row r="27" spans="1:10" s="2" customFormat="1" ht="14.25" customHeight="1">
      <c r="A27" s="8"/>
      <c r="B27" s="4"/>
      <c r="C27" s="6"/>
      <c r="D27" s="6"/>
      <c r="E27" s="6"/>
      <c r="F27" s="6"/>
      <c r="G27" s="45"/>
      <c r="H27" s="22"/>
      <c r="I27" s="22"/>
      <c r="J27" s="21"/>
    </row>
  </sheetData>
  <sheetProtection/>
  <mergeCells count="3"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7"/>
  <sheetViews>
    <sheetView view="pageBreakPreview" zoomScaleSheetLayoutView="100" zoomScalePageLayoutView="0" workbookViewId="0" topLeftCell="A136">
      <selection activeCell="H6" sqref="H6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8" width="20.7109375" style="1" customWidth="1"/>
    <col min="9" max="10" width="9.140625" style="1" customWidth="1"/>
    <col min="11" max="11" width="11.28125" style="1" bestFit="1" customWidth="1"/>
    <col min="12" max="16384" width="9.140625" style="1" customWidth="1"/>
  </cols>
  <sheetData>
    <row r="1" spans="1:8" ht="24" customHeight="1">
      <c r="A1" s="36"/>
      <c r="B1" s="36"/>
      <c r="C1" s="36"/>
      <c r="D1" s="36"/>
      <c r="E1" s="324" t="s">
        <v>296</v>
      </c>
      <c r="F1" s="324"/>
      <c r="G1" s="324"/>
      <c r="H1" s="324"/>
    </row>
    <row r="2" spans="1:8" ht="15.75">
      <c r="A2" s="330" t="s">
        <v>175</v>
      </c>
      <c r="B2" s="330"/>
      <c r="C2" s="330"/>
      <c r="D2" s="330"/>
      <c r="E2" s="330"/>
      <c r="F2" s="330"/>
      <c r="G2" s="330"/>
      <c r="H2" s="330"/>
    </row>
    <row r="3" spans="1:8" ht="15.75">
      <c r="A3" s="330" t="s">
        <v>256</v>
      </c>
      <c r="B3" s="330"/>
      <c r="C3" s="330"/>
      <c r="D3" s="330"/>
      <c r="E3" s="330"/>
      <c r="F3" s="330"/>
      <c r="G3" s="330"/>
      <c r="H3" s="330"/>
    </row>
    <row r="4" spans="1:8" ht="15.75">
      <c r="A4" s="330" t="s">
        <v>10</v>
      </c>
      <c r="B4" s="330"/>
      <c r="C4" s="330"/>
      <c r="D4" s="330"/>
      <c r="E4" s="330"/>
      <c r="F4" s="330"/>
      <c r="G4" s="330"/>
      <c r="H4" s="330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8" ht="16.5" thickBot="1">
      <c r="A6" s="10"/>
      <c r="B6" s="10"/>
      <c r="C6" s="10"/>
      <c r="D6" s="10"/>
      <c r="E6" s="10"/>
      <c r="F6" s="10"/>
      <c r="H6" s="42" t="s">
        <v>232</v>
      </c>
    </row>
    <row r="7" spans="1:8" ht="30" customHeight="1">
      <c r="A7" s="343" t="s">
        <v>18</v>
      </c>
      <c r="B7" s="341"/>
      <c r="C7" s="341"/>
      <c r="D7" s="341"/>
      <c r="E7" s="341"/>
      <c r="F7" s="341" t="s">
        <v>9</v>
      </c>
      <c r="G7" s="337" t="s">
        <v>268</v>
      </c>
      <c r="H7" s="346" t="s">
        <v>269</v>
      </c>
    </row>
    <row r="8" spans="1:8" s="3" customFormat="1" ht="44.25" customHeight="1">
      <c r="A8" s="344"/>
      <c r="B8" s="342"/>
      <c r="C8" s="342"/>
      <c r="D8" s="342"/>
      <c r="E8" s="342"/>
      <c r="F8" s="342"/>
      <c r="G8" s="338"/>
      <c r="H8" s="347"/>
    </row>
    <row r="9" spans="1:8" s="2" customFormat="1" ht="15.75">
      <c r="A9" s="145" t="s">
        <v>19</v>
      </c>
      <c r="B9" s="146"/>
      <c r="C9" s="146"/>
      <c r="D9" s="146"/>
      <c r="E9" s="146"/>
      <c r="F9" s="147"/>
      <c r="G9" s="227">
        <f>SUM(G10+G14+G16+G31)</f>
        <v>12342097</v>
      </c>
      <c r="H9" s="276">
        <f>SUM(H10+H14+H16+H31)</f>
        <v>35698481</v>
      </c>
    </row>
    <row r="10" spans="1:11" s="2" customFormat="1" ht="15.75">
      <c r="A10" s="109" t="s">
        <v>20</v>
      </c>
      <c r="B10" s="31"/>
      <c r="C10" s="31" t="s">
        <v>8</v>
      </c>
      <c r="D10" s="31"/>
      <c r="E10" s="31"/>
      <c r="F10" s="112">
        <v>1</v>
      </c>
      <c r="G10" s="141">
        <f aca="true" t="shared" si="0" ref="G10:H12">SUM(G11)</f>
        <v>6090000</v>
      </c>
      <c r="H10" s="254">
        <f t="shared" si="0"/>
        <v>6752000</v>
      </c>
      <c r="I10" s="9"/>
      <c r="J10" s="9"/>
      <c r="K10" s="228"/>
    </row>
    <row r="11" spans="1:11" s="2" customFormat="1" ht="15.75">
      <c r="A11" s="110"/>
      <c r="B11" s="7" t="s">
        <v>25</v>
      </c>
      <c r="C11" s="7"/>
      <c r="D11" s="7" t="s">
        <v>2</v>
      </c>
      <c r="E11" s="7"/>
      <c r="F11" s="112"/>
      <c r="G11" s="117">
        <f t="shared" si="0"/>
        <v>6090000</v>
      </c>
      <c r="H11" s="255">
        <f t="shared" si="0"/>
        <v>6752000</v>
      </c>
      <c r="K11" s="73"/>
    </row>
    <row r="12" spans="1:11" s="2" customFormat="1" ht="15.75">
      <c r="A12" s="110"/>
      <c r="B12" s="7"/>
      <c r="C12" s="7" t="s">
        <v>26</v>
      </c>
      <c r="D12" s="7" t="s">
        <v>206</v>
      </c>
      <c r="E12" s="7"/>
      <c r="F12" s="112"/>
      <c r="G12" s="117">
        <f t="shared" si="0"/>
        <v>6090000</v>
      </c>
      <c r="H12" s="117">
        <f t="shared" si="0"/>
        <v>6752000</v>
      </c>
      <c r="K12" s="73"/>
    </row>
    <row r="13" spans="1:11" s="2" customFormat="1" ht="15.75">
      <c r="A13" s="110"/>
      <c r="B13" s="7"/>
      <c r="C13" s="7"/>
      <c r="D13" s="19"/>
      <c r="E13" s="7" t="s">
        <v>216</v>
      </c>
      <c r="F13" s="112"/>
      <c r="G13" s="117">
        <v>6090000</v>
      </c>
      <c r="H13" s="255">
        <v>6752000</v>
      </c>
      <c r="K13" s="73"/>
    </row>
    <row r="14" spans="1:11" s="2" customFormat="1" ht="15.75" customHeight="1">
      <c r="A14" s="109" t="s">
        <v>27</v>
      </c>
      <c r="B14" s="31"/>
      <c r="C14" s="31" t="s">
        <v>28</v>
      </c>
      <c r="D14" s="111"/>
      <c r="E14" s="111"/>
      <c r="F14" s="113"/>
      <c r="G14" s="141">
        <f>SUM(G15:G15)</f>
        <v>1190000</v>
      </c>
      <c r="H14" s="254">
        <f>SUM(H15:H15)</f>
        <v>1305000</v>
      </c>
      <c r="I14" s="19"/>
      <c r="K14" s="73"/>
    </row>
    <row r="15" spans="1:11" s="2" customFormat="1" ht="15.75">
      <c r="A15" s="110"/>
      <c r="B15" s="7"/>
      <c r="C15" s="7"/>
      <c r="D15" s="7" t="s">
        <v>14</v>
      </c>
      <c r="E15" s="7"/>
      <c r="F15" s="112"/>
      <c r="G15" s="117">
        <v>1190000</v>
      </c>
      <c r="H15" s="255">
        <v>1305000</v>
      </c>
      <c r="K15" s="73"/>
    </row>
    <row r="16" spans="1:11" s="2" customFormat="1" ht="15.75">
      <c r="A16" s="109" t="s">
        <v>29</v>
      </c>
      <c r="B16" s="31"/>
      <c r="C16" s="31" t="s">
        <v>30</v>
      </c>
      <c r="D16" s="31"/>
      <c r="E16" s="31"/>
      <c r="F16" s="112"/>
      <c r="G16" s="141">
        <f>SUM(G17+G19+G24+G27)</f>
        <v>1050000</v>
      </c>
      <c r="H16" s="254">
        <f>SUM(H17+H19+H24+H27)</f>
        <v>1102751</v>
      </c>
      <c r="I16" s="19"/>
      <c r="K16" s="73"/>
    </row>
    <row r="17" spans="1:13" s="28" customFormat="1" ht="15.75">
      <c r="A17" s="110"/>
      <c r="B17" s="7" t="s">
        <v>31</v>
      </c>
      <c r="C17" s="7"/>
      <c r="D17" s="7" t="s">
        <v>3</v>
      </c>
      <c r="E17" s="49"/>
      <c r="F17" s="129"/>
      <c r="G17" s="133">
        <f>SUM(G18)</f>
        <v>150000</v>
      </c>
      <c r="H17" s="256">
        <f>SUM(H18)</f>
        <v>150000</v>
      </c>
      <c r="J17" s="2"/>
      <c r="K17" s="73"/>
      <c r="M17" s="2"/>
    </row>
    <row r="18" spans="1:8" s="2" customFormat="1" ht="15.75">
      <c r="A18" s="110"/>
      <c r="B18" s="7"/>
      <c r="C18" s="7" t="s">
        <v>34</v>
      </c>
      <c r="D18" s="7" t="s">
        <v>35</v>
      </c>
      <c r="E18" s="7"/>
      <c r="F18" s="112"/>
      <c r="G18" s="117">
        <v>150000</v>
      </c>
      <c r="H18" s="255">
        <v>150000</v>
      </c>
    </row>
    <row r="19" spans="1:11" s="28" customFormat="1" ht="15.75">
      <c r="A19" s="110"/>
      <c r="B19" s="7" t="s">
        <v>36</v>
      </c>
      <c r="C19" s="7"/>
      <c r="D19" s="7" t="s">
        <v>37</v>
      </c>
      <c r="E19" s="7"/>
      <c r="F19" s="112"/>
      <c r="G19" s="133">
        <f>SUM(G20+G22)</f>
        <v>350000</v>
      </c>
      <c r="H19" s="256">
        <f>SUM(H20+H22)</f>
        <v>350000</v>
      </c>
      <c r="I19" s="9"/>
      <c r="J19" s="59"/>
      <c r="K19" s="228"/>
    </row>
    <row r="20" spans="1:11" s="2" customFormat="1" ht="15.75">
      <c r="A20" s="110"/>
      <c r="B20" s="7"/>
      <c r="C20" s="7" t="s">
        <v>38</v>
      </c>
      <c r="D20" s="7" t="s">
        <v>39</v>
      </c>
      <c r="E20" s="7"/>
      <c r="F20" s="112"/>
      <c r="G20" s="133">
        <f>SUM(G21:G21)</f>
        <v>220000</v>
      </c>
      <c r="H20" s="256">
        <v>220000</v>
      </c>
      <c r="K20" s="73"/>
    </row>
    <row r="21" spans="1:11" s="2" customFormat="1" ht="15.75">
      <c r="A21" s="110"/>
      <c r="B21" s="7"/>
      <c r="C21" s="7"/>
      <c r="D21" s="7"/>
      <c r="E21" s="7" t="s">
        <v>252</v>
      </c>
      <c r="F21" s="112"/>
      <c r="G21" s="117">
        <v>220000</v>
      </c>
      <c r="H21" s="255">
        <v>220000</v>
      </c>
      <c r="K21" s="73"/>
    </row>
    <row r="22" spans="1:11" s="2" customFormat="1" ht="15.75">
      <c r="A22" s="110"/>
      <c r="B22" s="7"/>
      <c r="C22" s="7" t="s">
        <v>40</v>
      </c>
      <c r="D22" s="7" t="s">
        <v>41</v>
      </c>
      <c r="E22" s="7"/>
      <c r="F22" s="112"/>
      <c r="G22" s="133">
        <f>SUM(G23)</f>
        <v>130000</v>
      </c>
      <c r="H22" s="256">
        <v>130000</v>
      </c>
      <c r="K22" s="73"/>
    </row>
    <row r="23" spans="1:11" s="2" customFormat="1" ht="15.75">
      <c r="A23" s="110"/>
      <c r="B23" s="7"/>
      <c r="C23" s="7"/>
      <c r="D23" s="7"/>
      <c r="E23" s="7" t="s">
        <v>4</v>
      </c>
      <c r="F23" s="112"/>
      <c r="G23" s="117">
        <v>130000</v>
      </c>
      <c r="H23" s="255">
        <v>130000</v>
      </c>
      <c r="K23" s="73"/>
    </row>
    <row r="24" spans="1:13" s="28" customFormat="1" ht="15.75">
      <c r="A24" s="110"/>
      <c r="B24" s="7" t="s">
        <v>42</v>
      </c>
      <c r="C24" s="7"/>
      <c r="D24" s="7" t="s">
        <v>43</v>
      </c>
      <c r="E24" s="7"/>
      <c r="F24" s="112"/>
      <c r="G24" s="133">
        <f>SUM(G25:G25)</f>
        <v>400000</v>
      </c>
      <c r="H24" s="256">
        <f>SUM(H25:H25)</f>
        <v>405751</v>
      </c>
      <c r="J24" s="2"/>
      <c r="K24" s="73"/>
      <c r="M24" s="2"/>
    </row>
    <row r="25" spans="1:11" s="2" customFormat="1" ht="15.75">
      <c r="A25" s="110"/>
      <c r="B25" s="7"/>
      <c r="C25" s="7" t="s">
        <v>48</v>
      </c>
      <c r="D25" s="7" t="s">
        <v>49</v>
      </c>
      <c r="E25" s="7"/>
      <c r="F25" s="112"/>
      <c r="G25" s="133">
        <f>SUM(G26:G26)</f>
        <v>400000</v>
      </c>
      <c r="H25" s="133">
        <f>SUM(H26:H26)</f>
        <v>405751</v>
      </c>
      <c r="K25" s="73"/>
    </row>
    <row r="26" spans="1:11" s="2" customFormat="1" ht="15.75">
      <c r="A26" s="110"/>
      <c r="B26" s="7"/>
      <c r="C26" s="7"/>
      <c r="D26" s="7"/>
      <c r="E26" s="7" t="s">
        <v>50</v>
      </c>
      <c r="F26" s="112"/>
      <c r="G26" s="117">
        <v>400000</v>
      </c>
      <c r="H26" s="255">
        <v>405751</v>
      </c>
      <c r="K26" s="73"/>
    </row>
    <row r="27" spans="1:13" s="28" customFormat="1" ht="15.75">
      <c r="A27" s="110"/>
      <c r="B27" s="7" t="s">
        <v>51</v>
      </c>
      <c r="C27" s="7"/>
      <c r="D27" s="7" t="s">
        <v>52</v>
      </c>
      <c r="E27" s="7"/>
      <c r="F27" s="112"/>
      <c r="G27" s="133">
        <f>SUM(G28:G30)</f>
        <v>150000</v>
      </c>
      <c r="H27" s="256">
        <f>SUM(H28:H30)</f>
        <v>197000</v>
      </c>
      <c r="I27" s="2"/>
      <c r="J27" s="2"/>
      <c r="K27" s="73"/>
      <c r="M27" s="2"/>
    </row>
    <row r="28" spans="1:11" s="2" customFormat="1" ht="15.75">
      <c r="A28" s="110"/>
      <c r="B28" s="7"/>
      <c r="C28" s="7" t="s">
        <v>53</v>
      </c>
      <c r="D28" s="7" t="s">
        <v>54</v>
      </c>
      <c r="E28" s="7"/>
      <c r="F28" s="112"/>
      <c r="G28" s="117">
        <v>135000</v>
      </c>
      <c r="H28" s="255">
        <v>135000</v>
      </c>
      <c r="K28" s="73"/>
    </row>
    <row r="29" spans="1:10" s="2" customFormat="1" ht="15.75">
      <c r="A29" s="110"/>
      <c r="B29" s="7"/>
      <c r="C29" s="7" t="s">
        <v>235</v>
      </c>
      <c r="D29" s="7" t="s">
        <v>236</v>
      </c>
      <c r="E29" s="7"/>
      <c r="F29" s="112"/>
      <c r="G29" s="117">
        <v>10000</v>
      </c>
      <c r="H29" s="255">
        <v>12000</v>
      </c>
      <c r="J29" s="28"/>
    </row>
    <row r="30" spans="1:11" s="2" customFormat="1" ht="15.75">
      <c r="A30" s="110"/>
      <c r="B30" s="7"/>
      <c r="C30" s="7" t="s">
        <v>237</v>
      </c>
      <c r="D30" s="7" t="s">
        <v>238</v>
      </c>
      <c r="E30" s="7"/>
      <c r="F30" s="112"/>
      <c r="G30" s="117">
        <v>5000</v>
      </c>
      <c r="H30" s="255">
        <v>50000</v>
      </c>
      <c r="I30" s="9"/>
      <c r="J30" s="9"/>
      <c r="K30" s="228"/>
    </row>
    <row r="31" spans="1:11" s="9" customFormat="1" ht="15.75">
      <c r="A31" s="109" t="s">
        <v>62</v>
      </c>
      <c r="B31" s="31"/>
      <c r="C31" s="31" t="s">
        <v>63</v>
      </c>
      <c r="D31" s="31"/>
      <c r="E31" s="31"/>
      <c r="F31" s="114"/>
      <c r="G31" s="141">
        <f>SUM(G32+G42+G39)</f>
        <v>4012097</v>
      </c>
      <c r="H31" s="254">
        <f>SUM(H32+H42+H39)</f>
        <v>26538730</v>
      </c>
      <c r="I31" s="2"/>
      <c r="J31" s="2"/>
      <c r="K31" s="73"/>
    </row>
    <row r="32" spans="1:11" s="2" customFormat="1" ht="15.75">
      <c r="A32" s="110"/>
      <c r="B32" s="7"/>
      <c r="C32" s="7" t="s">
        <v>64</v>
      </c>
      <c r="D32" s="7" t="s">
        <v>65</v>
      </c>
      <c r="E32" s="7"/>
      <c r="F32" s="112"/>
      <c r="G32" s="133">
        <f>SUM(G33+G34+G35)+G37+G38</f>
        <v>3962097</v>
      </c>
      <c r="H32" s="133">
        <f>SUM(H33+H34+H35)+H37+H38</f>
        <v>3962097</v>
      </c>
      <c r="K32" s="73"/>
    </row>
    <row r="33" spans="1:10" s="2" customFormat="1" ht="27.75" customHeight="1">
      <c r="A33" s="110"/>
      <c r="B33" s="7"/>
      <c r="C33" s="7"/>
      <c r="D33" s="7"/>
      <c r="E33" s="30" t="s">
        <v>13</v>
      </c>
      <c r="F33" s="115"/>
      <c r="G33" s="117">
        <v>3244415</v>
      </c>
      <c r="H33" s="255">
        <v>3244415</v>
      </c>
      <c r="J33" s="9"/>
    </row>
    <row r="34" spans="1:11" s="2" customFormat="1" ht="33" customHeight="1">
      <c r="A34" s="110"/>
      <c r="B34" s="7"/>
      <c r="C34" s="7"/>
      <c r="D34" s="7"/>
      <c r="E34" s="30" t="s">
        <v>187</v>
      </c>
      <c r="F34" s="115"/>
      <c r="G34" s="117">
        <v>83154</v>
      </c>
      <c r="H34" s="255">
        <v>83154</v>
      </c>
      <c r="I34" s="9"/>
      <c r="K34" s="228"/>
    </row>
    <row r="35" spans="1:11" s="2" customFormat="1" ht="15.75">
      <c r="A35" s="110"/>
      <c r="B35" s="7"/>
      <c r="C35" s="7"/>
      <c r="D35" s="7"/>
      <c r="E35" s="7" t="s">
        <v>7</v>
      </c>
      <c r="F35" s="116"/>
      <c r="G35" s="133">
        <v>15000</v>
      </c>
      <c r="H35" s="256">
        <v>15000</v>
      </c>
      <c r="K35" s="73"/>
    </row>
    <row r="36" spans="1:11" s="2" customFormat="1" ht="15.75">
      <c r="A36" s="110"/>
      <c r="B36" s="7"/>
      <c r="C36" s="7"/>
      <c r="D36" s="7"/>
      <c r="E36" s="7" t="s">
        <v>132</v>
      </c>
      <c r="F36" s="116"/>
      <c r="G36" s="117"/>
      <c r="H36" s="275"/>
      <c r="K36" s="73"/>
    </row>
    <row r="37" spans="1:11" s="2" customFormat="1" ht="15.75">
      <c r="A37" s="110"/>
      <c r="B37" s="7"/>
      <c r="C37" s="7"/>
      <c r="D37" s="7"/>
      <c r="E37" s="7" t="s">
        <v>253</v>
      </c>
      <c r="F37" s="116"/>
      <c r="G37" s="117">
        <v>365000</v>
      </c>
      <c r="H37" s="255">
        <v>365000</v>
      </c>
      <c r="K37" s="73"/>
    </row>
    <row r="38" spans="1:11" s="2" customFormat="1" ht="15.75">
      <c r="A38" s="110"/>
      <c r="B38" s="7"/>
      <c r="C38" s="7"/>
      <c r="D38" s="7"/>
      <c r="E38" s="7" t="s">
        <v>254</v>
      </c>
      <c r="F38" s="116"/>
      <c r="G38" s="117">
        <v>254528</v>
      </c>
      <c r="H38" s="255">
        <v>254528</v>
      </c>
      <c r="K38" s="73"/>
    </row>
    <row r="39" spans="1:11" s="2" customFormat="1" ht="15.75">
      <c r="A39" s="110"/>
      <c r="B39" s="7"/>
      <c r="C39" s="7" t="s">
        <v>67</v>
      </c>
      <c r="D39" s="7" t="s">
        <v>66</v>
      </c>
      <c r="E39" s="7"/>
      <c r="F39" s="116"/>
      <c r="G39" s="117">
        <f>SUM(G40:G41)</f>
        <v>50000</v>
      </c>
      <c r="H39" s="117">
        <f>SUM(H40:H41)</f>
        <v>4724900</v>
      </c>
      <c r="K39" s="73"/>
    </row>
    <row r="40" spans="1:11" s="2" customFormat="1" ht="15.75">
      <c r="A40" s="110"/>
      <c r="B40" s="7"/>
      <c r="C40" s="7"/>
      <c r="D40" s="7"/>
      <c r="E40" s="7" t="s">
        <v>288</v>
      </c>
      <c r="F40" s="116"/>
      <c r="G40" s="117">
        <v>50000</v>
      </c>
      <c r="H40" s="255">
        <v>100000</v>
      </c>
      <c r="K40" s="73"/>
    </row>
    <row r="41" spans="1:11" s="2" customFormat="1" ht="15.75">
      <c r="A41" s="110"/>
      <c r="B41" s="7"/>
      <c r="C41" s="7"/>
      <c r="D41" s="7"/>
      <c r="E41" s="19" t="s">
        <v>290</v>
      </c>
      <c r="F41" s="116"/>
      <c r="G41" s="117">
        <v>0</v>
      </c>
      <c r="H41" s="255">
        <v>4624900</v>
      </c>
      <c r="K41" s="73"/>
    </row>
    <row r="42" spans="1:11" s="2" customFormat="1" ht="15.75">
      <c r="A42" s="110"/>
      <c r="B42" s="7"/>
      <c r="C42" s="7" t="s">
        <v>219</v>
      </c>
      <c r="D42" s="7" t="s">
        <v>68</v>
      </c>
      <c r="E42" s="7"/>
      <c r="F42" s="112"/>
      <c r="G42" s="117">
        <v>0</v>
      </c>
      <c r="H42" s="255">
        <v>17851733</v>
      </c>
      <c r="K42" s="73"/>
    </row>
    <row r="43" spans="1:8" s="2" customFormat="1" ht="15.75">
      <c r="A43" s="110"/>
      <c r="B43" s="7"/>
      <c r="C43" s="7"/>
      <c r="D43" s="7"/>
      <c r="E43" s="7"/>
      <c r="F43" s="112"/>
      <c r="G43" s="117"/>
      <c r="H43" s="274"/>
    </row>
    <row r="44" spans="1:11" s="2" customFormat="1" ht="15.75">
      <c r="A44" s="145" t="s">
        <v>215</v>
      </c>
      <c r="B44" s="148"/>
      <c r="C44" s="148"/>
      <c r="D44" s="148"/>
      <c r="E44" s="148"/>
      <c r="F44" s="149"/>
      <c r="G44" s="179">
        <f>SUM(G45)</f>
        <v>406500</v>
      </c>
      <c r="H44" s="277">
        <f>SUM(H45)</f>
        <v>406500</v>
      </c>
      <c r="I44" s="9"/>
      <c r="J44" s="9"/>
      <c r="K44" s="228"/>
    </row>
    <row r="45" spans="1:11" s="2" customFormat="1" ht="15.75">
      <c r="A45" s="109" t="s">
        <v>29</v>
      </c>
      <c r="B45" s="31"/>
      <c r="C45" s="31" t="s">
        <v>30</v>
      </c>
      <c r="D45" s="31"/>
      <c r="E45" s="31"/>
      <c r="F45" s="112"/>
      <c r="G45" s="141">
        <f>SUM(G46+G48)</f>
        <v>406500</v>
      </c>
      <c r="H45" s="254">
        <f>SUM(H46+H48)</f>
        <v>406500</v>
      </c>
      <c r="K45" s="73"/>
    </row>
    <row r="46" spans="1:11" s="2" customFormat="1" ht="15.75">
      <c r="A46" s="110"/>
      <c r="B46" s="7" t="s">
        <v>42</v>
      </c>
      <c r="C46" s="7"/>
      <c r="D46" s="7" t="s">
        <v>43</v>
      </c>
      <c r="E46" s="7"/>
      <c r="F46" s="112"/>
      <c r="G46" s="117">
        <f>SUM(G47:G47)</f>
        <v>320000</v>
      </c>
      <c r="H46" s="117">
        <v>320000</v>
      </c>
      <c r="K46" s="73"/>
    </row>
    <row r="47" spans="1:8" s="2" customFormat="1" ht="15.75">
      <c r="A47" s="110"/>
      <c r="B47" s="7"/>
      <c r="C47" s="7" t="s">
        <v>217</v>
      </c>
      <c r="D47" s="7" t="s">
        <v>218</v>
      </c>
      <c r="E47" s="7"/>
      <c r="F47" s="112"/>
      <c r="G47" s="117">
        <v>320000</v>
      </c>
      <c r="H47" s="255">
        <v>320000</v>
      </c>
    </row>
    <row r="48" spans="1:11" s="2" customFormat="1" ht="15.75">
      <c r="A48" s="110"/>
      <c r="B48" s="7" t="s">
        <v>51</v>
      </c>
      <c r="C48" s="7"/>
      <c r="D48" s="7" t="s">
        <v>52</v>
      </c>
      <c r="E48" s="7"/>
      <c r="F48" s="112"/>
      <c r="G48" s="117">
        <f>SUM(G49)</f>
        <v>86500</v>
      </c>
      <c r="H48" s="255">
        <v>86500</v>
      </c>
      <c r="I48" s="9"/>
      <c r="J48" s="9"/>
      <c r="K48" s="228"/>
    </row>
    <row r="49" spans="1:11" s="2" customFormat="1" ht="15.75">
      <c r="A49" s="110"/>
      <c r="B49" s="7"/>
      <c r="C49" s="7" t="s">
        <v>53</v>
      </c>
      <c r="D49" s="7" t="s">
        <v>54</v>
      </c>
      <c r="E49" s="7"/>
      <c r="F49" s="112"/>
      <c r="G49" s="117">
        <v>86500</v>
      </c>
      <c r="H49" s="255">
        <v>86500</v>
      </c>
      <c r="K49" s="73"/>
    </row>
    <row r="50" spans="1:8" s="2" customFormat="1" ht="15.75">
      <c r="A50" s="110"/>
      <c r="B50" s="7"/>
      <c r="C50" s="7"/>
      <c r="D50" s="7"/>
      <c r="E50" s="7"/>
      <c r="F50" s="112"/>
      <c r="G50" s="117"/>
      <c r="H50" s="275"/>
    </row>
    <row r="51" spans="1:11" s="2" customFormat="1" ht="15.75">
      <c r="A51" s="145" t="s">
        <v>189</v>
      </c>
      <c r="B51" s="148"/>
      <c r="C51" s="148"/>
      <c r="D51" s="148"/>
      <c r="E51" s="148"/>
      <c r="F51" s="149"/>
      <c r="G51" s="179">
        <f>SUM(G54)+G52</f>
        <v>700000</v>
      </c>
      <c r="H51" s="179">
        <f>SUM(H52,H54)</f>
        <v>993650</v>
      </c>
      <c r="K51" s="228"/>
    </row>
    <row r="52" spans="1:8" ht="15.75">
      <c r="A52" s="268" t="s">
        <v>62</v>
      </c>
      <c r="C52" s="348" t="s">
        <v>271</v>
      </c>
      <c r="D52" s="348"/>
      <c r="E52" s="348"/>
      <c r="G52" s="271">
        <v>0</v>
      </c>
      <c r="H52" s="279">
        <v>170300</v>
      </c>
    </row>
    <row r="53" spans="3:8" ht="15.75">
      <c r="C53" s="1" t="s">
        <v>272</v>
      </c>
      <c r="E53" t="s">
        <v>271</v>
      </c>
      <c r="G53" s="270">
        <v>0</v>
      </c>
      <c r="H53" s="269">
        <v>170300</v>
      </c>
    </row>
    <row r="54" spans="1:8" s="2" customFormat="1" ht="15.75">
      <c r="A54" s="109" t="s">
        <v>159</v>
      </c>
      <c r="B54" s="31"/>
      <c r="C54" s="31" t="s">
        <v>158</v>
      </c>
      <c r="D54" s="31"/>
      <c r="E54" s="31"/>
      <c r="F54" s="112"/>
      <c r="G54" s="141">
        <f>SUM(G55)</f>
        <v>700000</v>
      </c>
      <c r="H54" s="254">
        <f>SUM(H55)</f>
        <v>823350</v>
      </c>
    </row>
    <row r="55" spans="1:8" s="2" customFormat="1" ht="15.75">
      <c r="A55" s="110"/>
      <c r="B55" s="7"/>
      <c r="C55" s="7" t="s">
        <v>190</v>
      </c>
      <c r="D55" s="7" t="s">
        <v>191</v>
      </c>
      <c r="E55" s="7"/>
      <c r="F55" s="112"/>
      <c r="G55" s="117">
        <v>700000</v>
      </c>
      <c r="H55" s="255">
        <v>823350</v>
      </c>
    </row>
    <row r="56" spans="1:8" s="2" customFormat="1" ht="15.75">
      <c r="A56" s="110"/>
      <c r="B56" s="7"/>
      <c r="C56" s="7"/>
      <c r="D56" s="7"/>
      <c r="E56" s="7"/>
      <c r="F56" s="112"/>
      <c r="G56" s="117"/>
      <c r="H56" s="275"/>
    </row>
    <row r="57" spans="1:8" s="2" customFormat="1" ht="15.75">
      <c r="A57" s="150" t="s">
        <v>123</v>
      </c>
      <c r="B57" s="151"/>
      <c r="C57" s="151"/>
      <c r="D57" s="151"/>
      <c r="E57" s="151"/>
      <c r="F57" s="152"/>
      <c r="G57" s="179">
        <f>SUM(G58+G69+G72+G84)</f>
        <v>9100000</v>
      </c>
      <c r="H57" s="277">
        <f>SUM(H58+H69+H72+H84)</f>
        <v>9197000</v>
      </c>
    </row>
    <row r="58" spans="1:8" s="2" customFormat="1" ht="15.75">
      <c r="A58" s="123" t="s">
        <v>20</v>
      </c>
      <c r="B58" s="124"/>
      <c r="C58" s="124" t="s">
        <v>8</v>
      </c>
      <c r="D58" s="124"/>
      <c r="E58" s="124"/>
      <c r="F58" s="126">
        <v>2</v>
      </c>
      <c r="G58" s="141">
        <f>SUM(G59+G66)</f>
        <v>5431000</v>
      </c>
      <c r="H58" s="254">
        <f>SUM(H59+H66)</f>
        <v>5563000</v>
      </c>
    </row>
    <row r="59" spans="1:8" s="2" customFormat="1" ht="15.75">
      <c r="A59" s="127"/>
      <c r="B59" s="128" t="s">
        <v>21</v>
      </c>
      <c r="C59" s="128"/>
      <c r="D59" s="128" t="s">
        <v>22</v>
      </c>
      <c r="E59" s="128"/>
      <c r="F59" s="126"/>
      <c r="G59" s="133">
        <f>SUM(G60+G62+I669+G64+G65)</f>
        <v>5036000</v>
      </c>
      <c r="H59" s="256">
        <f>SUM(H60+H62+J669+H64+H65)</f>
        <v>5036000</v>
      </c>
    </row>
    <row r="60" spans="1:8" s="2" customFormat="1" ht="15.75">
      <c r="A60" s="127"/>
      <c r="B60" s="128"/>
      <c r="C60" s="128" t="s">
        <v>23</v>
      </c>
      <c r="D60" s="128" t="s">
        <v>24</v>
      </c>
      <c r="E60" s="128"/>
      <c r="F60" s="126"/>
      <c r="G60" s="133">
        <f>SUM(G61)</f>
        <v>4651000</v>
      </c>
      <c r="H60" s="256">
        <v>4651000</v>
      </c>
    </row>
    <row r="61" spans="1:8" s="2" customFormat="1" ht="15.75">
      <c r="A61" s="127"/>
      <c r="B61" s="128"/>
      <c r="C61" s="128"/>
      <c r="D61" s="128" t="s">
        <v>122</v>
      </c>
      <c r="E61" s="128"/>
      <c r="F61" s="126"/>
      <c r="G61" s="117">
        <v>4651000</v>
      </c>
      <c r="H61" s="255">
        <v>4651000</v>
      </c>
    </row>
    <row r="62" spans="1:8" s="2" customFormat="1" ht="15.75">
      <c r="A62" s="127"/>
      <c r="B62" s="128"/>
      <c r="C62" s="128" t="s">
        <v>140</v>
      </c>
      <c r="D62" s="128" t="s">
        <v>141</v>
      </c>
      <c r="E62" s="128"/>
      <c r="F62" s="126"/>
      <c r="G62" s="133">
        <f>SUM(G63)</f>
        <v>200000</v>
      </c>
      <c r="H62" s="256">
        <v>200000</v>
      </c>
    </row>
    <row r="63" spans="1:8" s="2" customFormat="1" ht="15.75">
      <c r="A63" s="127"/>
      <c r="B63" s="128"/>
      <c r="C63" s="128"/>
      <c r="D63" s="128" t="s">
        <v>226</v>
      </c>
      <c r="E63" s="128"/>
      <c r="F63" s="126"/>
      <c r="G63" s="117">
        <v>200000</v>
      </c>
      <c r="H63" s="255">
        <v>200000</v>
      </c>
    </row>
    <row r="64" spans="1:8" s="2" customFormat="1" ht="15.75">
      <c r="A64" s="127"/>
      <c r="B64" s="128"/>
      <c r="C64" s="128" t="s">
        <v>210</v>
      </c>
      <c r="D64" s="128" t="s">
        <v>211</v>
      </c>
      <c r="E64" s="128"/>
      <c r="F64" s="126"/>
      <c r="G64" s="117">
        <v>145000</v>
      </c>
      <c r="H64" s="255">
        <v>145000</v>
      </c>
    </row>
    <row r="65" spans="1:8" s="2" customFormat="1" ht="15.75">
      <c r="A65" s="127"/>
      <c r="B65" s="128"/>
      <c r="C65" s="128" t="s">
        <v>242</v>
      </c>
      <c r="D65" s="128" t="s">
        <v>243</v>
      </c>
      <c r="E65" s="128"/>
      <c r="F65" s="126"/>
      <c r="G65" s="117">
        <v>40000</v>
      </c>
      <c r="H65" s="255">
        <v>40000</v>
      </c>
    </row>
    <row r="66" spans="1:8" s="2" customFormat="1" ht="15.75">
      <c r="A66" s="127"/>
      <c r="B66" s="128" t="s">
        <v>25</v>
      </c>
      <c r="C66" s="128"/>
      <c r="D66" s="128" t="s">
        <v>2</v>
      </c>
      <c r="E66" s="128"/>
      <c r="F66" s="126"/>
      <c r="G66" s="133">
        <f>SUM(G67)</f>
        <v>395000</v>
      </c>
      <c r="H66" s="256">
        <f>SUM(H67)</f>
        <v>527000</v>
      </c>
    </row>
    <row r="67" spans="1:8" s="2" customFormat="1" ht="15.75">
      <c r="A67" s="127"/>
      <c r="B67" s="128"/>
      <c r="C67" s="128" t="s">
        <v>224</v>
      </c>
      <c r="D67" s="128" t="s">
        <v>225</v>
      </c>
      <c r="E67" s="128"/>
      <c r="F67" s="126"/>
      <c r="G67" s="117">
        <f>SUM(G68)</f>
        <v>395000</v>
      </c>
      <c r="H67" s="117">
        <f>SUM(H68)</f>
        <v>527000</v>
      </c>
    </row>
    <row r="68" spans="1:8" s="2" customFormat="1" ht="15.75">
      <c r="A68" s="127"/>
      <c r="B68" s="128"/>
      <c r="C68" s="128"/>
      <c r="D68" s="128"/>
      <c r="E68" s="128" t="s">
        <v>185</v>
      </c>
      <c r="F68" s="126"/>
      <c r="G68" s="117">
        <v>395000</v>
      </c>
      <c r="H68" s="255">
        <v>527000</v>
      </c>
    </row>
    <row r="69" spans="1:8" s="2" customFormat="1" ht="15.75" customHeight="1">
      <c r="A69" s="123" t="s">
        <v>27</v>
      </c>
      <c r="B69" s="124"/>
      <c r="C69" s="124" t="s">
        <v>28</v>
      </c>
      <c r="D69" s="40"/>
      <c r="E69" s="40"/>
      <c r="F69" s="136"/>
      <c r="G69" s="141">
        <f>SUM(G70:G71)</f>
        <v>1074000</v>
      </c>
      <c r="H69" s="254">
        <f>SUM(H70:H71)</f>
        <v>1074000</v>
      </c>
    </row>
    <row r="70" spans="1:8" s="2" customFormat="1" ht="15.75">
      <c r="A70" s="127"/>
      <c r="B70" s="128"/>
      <c r="C70" s="128" t="s">
        <v>221</v>
      </c>
      <c r="D70" s="128" t="s">
        <v>14</v>
      </c>
      <c r="E70" s="128"/>
      <c r="F70" s="126"/>
      <c r="G70" s="117">
        <v>1044000</v>
      </c>
      <c r="H70" s="255">
        <v>1044000</v>
      </c>
    </row>
    <row r="71" spans="1:8" s="2" customFormat="1" ht="15.75">
      <c r="A71" s="127"/>
      <c r="B71" s="128"/>
      <c r="C71" s="128" t="s">
        <v>222</v>
      </c>
      <c r="D71" s="128" t="s">
        <v>223</v>
      </c>
      <c r="E71" s="128"/>
      <c r="F71" s="126"/>
      <c r="G71" s="117">
        <v>30000</v>
      </c>
      <c r="H71" s="255">
        <v>30000</v>
      </c>
    </row>
    <row r="72" spans="1:8" s="2" customFormat="1" ht="14.25" customHeight="1">
      <c r="A72" s="123" t="s">
        <v>29</v>
      </c>
      <c r="B72" s="124"/>
      <c r="C72" s="124" t="s">
        <v>30</v>
      </c>
      <c r="D72" s="124"/>
      <c r="E72" s="124"/>
      <c r="F72" s="126"/>
      <c r="G72" s="141">
        <f>SUM(G73+G76+G82)</f>
        <v>2095000</v>
      </c>
      <c r="H72" s="254">
        <f>SUM(H73+H76+H82)</f>
        <v>2060000</v>
      </c>
    </row>
    <row r="73" spans="1:11" s="28" customFormat="1" ht="15.75">
      <c r="A73" s="127"/>
      <c r="B73" s="128" t="s">
        <v>31</v>
      </c>
      <c r="C73" s="128"/>
      <c r="D73" s="128" t="s">
        <v>3</v>
      </c>
      <c r="E73" s="19"/>
      <c r="F73" s="132"/>
      <c r="G73" s="133">
        <f>SUM(G74)</f>
        <v>650000</v>
      </c>
      <c r="H73" s="256">
        <f>SUM(H74)</f>
        <v>615000</v>
      </c>
      <c r="I73" s="2"/>
      <c r="J73" s="2"/>
      <c r="K73" s="2"/>
    </row>
    <row r="74" spans="1:8" s="2" customFormat="1" ht="15.75">
      <c r="A74" s="127"/>
      <c r="B74" s="128"/>
      <c r="C74" s="128" t="s">
        <v>34</v>
      </c>
      <c r="D74" s="128" t="s">
        <v>35</v>
      </c>
      <c r="E74" s="128"/>
      <c r="F74" s="126"/>
      <c r="G74" s="133">
        <f>SUM(G75:G75)</f>
        <v>650000</v>
      </c>
      <c r="H74" s="256">
        <v>615000</v>
      </c>
    </row>
    <row r="75" spans="1:11" s="2" customFormat="1" ht="15.75">
      <c r="A75" s="123"/>
      <c r="B75" s="124"/>
      <c r="C75" s="124"/>
      <c r="D75" s="124"/>
      <c r="E75" s="128" t="s">
        <v>12</v>
      </c>
      <c r="F75" s="126"/>
      <c r="G75" s="117">
        <v>650000</v>
      </c>
      <c r="H75" s="255">
        <v>615000</v>
      </c>
      <c r="I75" s="28"/>
      <c r="K75" s="28"/>
    </row>
    <row r="76" spans="1:11" s="28" customFormat="1" ht="15.75">
      <c r="A76" s="127"/>
      <c r="B76" s="128" t="s">
        <v>42</v>
      </c>
      <c r="C76" s="128"/>
      <c r="D76" s="128" t="s">
        <v>43</v>
      </c>
      <c r="E76" s="128"/>
      <c r="F76" s="126"/>
      <c r="G76" s="133">
        <f>SUM(G77+G78+G79)</f>
        <v>1050000</v>
      </c>
      <c r="H76" s="256">
        <f>SUM(H77+H78+H79)</f>
        <v>1050000</v>
      </c>
      <c r="I76" s="2"/>
      <c r="J76" s="2"/>
      <c r="K76" s="2"/>
    </row>
    <row r="77" spans="1:8" s="2" customFormat="1" ht="15.75">
      <c r="A77" s="127"/>
      <c r="B77" s="128"/>
      <c r="C77" s="128" t="s">
        <v>44</v>
      </c>
      <c r="D77" s="128" t="s">
        <v>45</v>
      </c>
      <c r="E77" s="128"/>
      <c r="F77" s="126"/>
      <c r="G77" s="117">
        <v>150000</v>
      </c>
      <c r="H77" s="255">
        <v>150000</v>
      </c>
    </row>
    <row r="78" spans="1:8" s="2" customFormat="1" ht="15.75">
      <c r="A78" s="127"/>
      <c r="B78" s="128"/>
      <c r="C78" s="128" t="s">
        <v>47</v>
      </c>
      <c r="D78" s="128" t="s">
        <v>6</v>
      </c>
      <c r="E78" s="128"/>
      <c r="F78" s="126"/>
      <c r="G78" s="117">
        <v>250000</v>
      </c>
      <c r="H78" s="255">
        <v>250000</v>
      </c>
    </row>
    <row r="79" spans="1:8" s="2" customFormat="1" ht="15.75">
      <c r="A79" s="127"/>
      <c r="B79" s="128"/>
      <c r="C79" s="128" t="s">
        <v>48</v>
      </c>
      <c r="D79" s="128" t="s">
        <v>49</v>
      </c>
      <c r="E79" s="128"/>
      <c r="F79" s="126"/>
      <c r="G79" s="133">
        <f>SUM(G80:G81)</f>
        <v>650000</v>
      </c>
      <c r="H79" s="256">
        <v>650000</v>
      </c>
    </row>
    <row r="80" spans="1:8" s="2" customFormat="1" ht="15.75">
      <c r="A80" s="127"/>
      <c r="B80" s="128"/>
      <c r="C80" s="128"/>
      <c r="D80" s="128"/>
      <c r="E80" s="128" t="s">
        <v>50</v>
      </c>
      <c r="F80" s="126"/>
      <c r="G80" s="117">
        <v>400000</v>
      </c>
      <c r="H80" s="255">
        <v>400000</v>
      </c>
    </row>
    <row r="81" spans="1:8" s="2" customFormat="1" ht="15.75">
      <c r="A81" s="127"/>
      <c r="B81" s="128"/>
      <c r="C81" s="128"/>
      <c r="D81" s="128"/>
      <c r="E81" s="128" t="s">
        <v>207</v>
      </c>
      <c r="F81" s="126"/>
      <c r="G81" s="117">
        <v>250000</v>
      </c>
      <c r="H81" s="255">
        <v>250000</v>
      </c>
    </row>
    <row r="82" spans="1:11" s="28" customFormat="1" ht="15.75">
      <c r="A82" s="127"/>
      <c r="B82" s="128" t="s">
        <v>51</v>
      </c>
      <c r="C82" s="128"/>
      <c r="D82" s="128" t="s">
        <v>52</v>
      </c>
      <c r="E82" s="128"/>
      <c r="F82" s="126"/>
      <c r="G82" s="133">
        <f>SUM(G83)</f>
        <v>395000</v>
      </c>
      <c r="H82" s="256">
        <v>395000</v>
      </c>
      <c r="I82" s="2"/>
      <c r="J82" s="2"/>
      <c r="K82" s="2"/>
    </row>
    <row r="83" spans="1:8" s="2" customFormat="1" ht="15.75">
      <c r="A83" s="127"/>
      <c r="B83" s="128"/>
      <c r="C83" s="128" t="s">
        <v>53</v>
      </c>
      <c r="D83" s="128" t="s">
        <v>54</v>
      </c>
      <c r="E83" s="128"/>
      <c r="F83" s="126"/>
      <c r="G83" s="117">
        <v>395000</v>
      </c>
      <c r="H83" s="255">
        <v>395000</v>
      </c>
    </row>
    <row r="84" spans="1:8" s="2" customFormat="1" ht="15.75">
      <c r="A84" s="109" t="s">
        <v>71</v>
      </c>
      <c r="B84" s="31"/>
      <c r="C84" s="31" t="s">
        <v>72</v>
      </c>
      <c r="D84" s="31"/>
      <c r="E84" s="31"/>
      <c r="F84" s="126"/>
      <c r="G84" s="141">
        <f>SUM(G85,G87)</f>
        <v>500000</v>
      </c>
      <c r="H84" s="254">
        <f>SUM(H85,H87)</f>
        <v>500000</v>
      </c>
    </row>
    <row r="85" spans="1:8" s="2" customFormat="1" ht="15.75">
      <c r="A85" s="110"/>
      <c r="B85" s="7" t="s">
        <v>203</v>
      </c>
      <c r="C85" s="7"/>
      <c r="D85" s="7" t="s">
        <v>204</v>
      </c>
      <c r="E85" s="7"/>
      <c r="F85" s="126"/>
      <c r="G85" s="117">
        <f>SUM(G86)</f>
        <v>393700</v>
      </c>
      <c r="H85" s="255">
        <v>393700</v>
      </c>
    </row>
    <row r="86" spans="1:8" s="2" customFormat="1" ht="15.75">
      <c r="A86" s="110"/>
      <c r="B86" s="7"/>
      <c r="C86" s="7"/>
      <c r="D86" s="7"/>
      <c r="E86" s="7" t="s">
        <v>255</v>
      </c>
      <c r="F86" s="126"/>
      <c r="G86" s="117">
        <v>393700</v>
      </c>
      <c r="H86" s="255">
        <v>393700</v>
      </c>
    </row>
    <row r="87" spans="1:8" s="2" customFormat="1" ht="15.75">
      <c r="A87" s="109"/>
      <c r="B87" s="7" t="s">
        <v>205</v>
      </c>
      <c r="C87" s="7"/>
      <c r="D87" s="7" t="s">
        <v>247</v>
      </c>
      <c r="E87" s="7"/>
      <c r="F87" s="126"/>
      <c r="G87" s="117">
        <v>106300</v>
      </c>
      <c r="H87" s="255">
        <v>106300</v>
      </c>
    </row>
    <row r="88" spans="1:10" s="2" customFormat="1" ht="15.75">
      <c r="A88" s="127"/>
      <c r="B88" s="128"/>
      <c r="C88" s="128"/>
      <c r="D88" s="128"/>
      <c r="E88" s="128"/>
      <c r="F88" s="126"/>
      <c r="G88" s="117"/>
      <c r="H88" s="274"/>
      <c r="J88" s="28"/>
    </row>
    <row r="89" spans="1:11" s="9" customFormat="1" ht="15.75">
      <c r="A89" s="150" t="s">
        <v>176</v>
      </c>
      <c r="B89" s="153"/>
      <c r="C89" s="153"/>
      <c r="D89" s="153"/>
      <c r="E89" s="153"/>
      <c r="F89" s="154"/>
      <c r="G89" s="179">
        <f>SUM(G90)</f>
        <v>487673</v>
      </c>
      <c r="H89" s="277">
        <f>SUM(H90)</f>
        <v>1734673</v>
      </c>
      <c r="I89" s="28"/>
      <c r="J89" s="2"/>
      <c r="K89" s="28"/>
    </row>
    <row r="90" spans="1:8" s="2" customFormat="1" ht="15.75">
      <c r="A90" s="123" t="s">
        <v>29</v>
      </c>
      <c r="B90" s="124"/>
      <c r="C90" s="124" t="s">
        <v>30</v>
      </c>
      <c r="D90" s="124"/>
      <c r="E90" s="124"/>
      <c r="F90" s="120"/>
      <c r="G90" s="141">
        <f>SUM(G94+G91)</f>
        <v>487673</v>
      </c>
      <c r="H90" s="254">
        <f>SUM(H94+H91)</f>
        <v>1734673</v>
      </c>
    </row>
    <row r="91" spans="1:10" s="2" customFormat="1" ht="15.75">
      <c r="A91" s="123"/>
      <c r="B91" s="128" t="s">
        <v>42</v>
      </c>
      <c r="C91" s="128"/>
      <c r="D91" s="128" t="s">
        <v>43</v>
      </c>
      <c r="E91" s="128"/>
      <c r="F91" s="120"/>
      <c r="G91" s="133">
        <f>SUM(G92)</f>
        <v>384160</v>
      </c>
      <c r="H91" s="256">
        <f>SUM(H92)</f>
        <v>1464160</v>
      </c>
      <c r="J91" s="9"/>
    </row>
    <row r="92" spans="1:11" s="2" customFormat="1" ht="15.75">
      <c r="A92" s="123"/>
      <c r="B92" s="128"/>
      <c r="C92" s="128" t="s">
        <v>48</v>
      </c>
      <c r="D92" s="128" t="s">
        <v>49</v>
      </c>
      <c r="E92" s="128"/>
      <c r="F92" s="120"/>
      <c r="G92" s="133">
        <f>SUM(G93)</f>
        <v>384160</v>
      </c>
      <c r="H92" s="256">
        <f>SUM(H93)</f>
        <v>1464160</v>
      </c>
      <c r="I92" s="9"/>
      <c r="K92" s="9"/>
    </row>
    <row r="93" spans="1:8" s="2" customFormat="1" ht="15.75">
      <c r="A93" s="123"/>
      <c r="B93" s="128"/>
      <c r="C93" s="128"/>
      <c r="D93" s="128"/>
      <c r="E93" s="128" t="s">
        <v>50</v>
      </c>
      <c r="F93" s="120"/>
      <c r="G93" s="117">
        <v>384160</v>
      </c>
      <c r="H93" s="255">
        <v>1464160</v>
      </c>
    </row>
    <row r="94" spans="1:11" s="28" customFormat="1" ht="15.75">
      <c r="A94" s="127"/>
      <c r="B94" s="128" t="s">
        <v>51</v>
      </c>
      <c r="C94" s="128"/>
      <c r="D94" s="128" t="s">
        <v>52</v>
      </c>
      <c r="E94" s="128"/>
      <c r="F94" s="120"/>
      <c r="G94" s="133">
        <f>SUM(G95)</f>
        <v>103513</v>
      </c>
      <c r="H94" s="256">
        <f>SUM(H95)</f>
        <v>270513</v>
      </c>
      <c r="I94" s="2"/>
      <c r="J94" s="2"/>
      <c r="K94" s="2"/>
    </row>
    <row r="95" spans="1:8" s="2" customFormat="1" ht="15.75">
      <c r="A95" s="127"/>
      <c r="B95" s="128"/>
      <c r="C95" s="128" t="s">
        <v>53</v>
      </c>
      <c r="D95" s="128" t="s">
        <v>54</v>
      </c>
      <c r="E95" s="128"/>
      <c r="F95" s="120"/>
      <c r="G95" s="117">
        <v>103513</v>
      </c>
      <c r="H95" s="255">
        <v>270513</v>
      </c>
    </row>
    <row r="96" spans="1:10" s="2" customFormat="1" ht="15.75">
      <c r="A96" s="122"/>
      <c r="B96" s="119"/>
      <c r="C96" s="119"/>
      <c r="D96" s="119"/>
      <c r="E96" s="119"/>
      <c r="F96" s="120"/>
      <c r="G96" s="117"/>
      <c r="H96" s="275"/>
      <c r="J96" s="28"/>
    </row>
    <row r="97" spans="1:11" s="9" customFormat="1" ht="15.75">
      <c r="A97" s="150" t="s">
        <v>125</v>
      </c>
      <c r="B97" s="153"/>
      <c r="C97" s="153"/>
      <c r="D97" s="153"/>
      <c r="E97" s="153"/>
      <c r="F97" s="155"/>
      <c r="G97" s="179">
        <f>SUM(G98)</f>
        <v>64000</v>
      </c>
      <c r="H97" s="277">
        <f>SUM(H98)</f>
        <v>254000</v>
      </c>
      <c r="I97" s="28"/>
      <c r="J97" s="2"/>
      <c r="K97" s="28"/>
    </row>
    <row r="98" spans="1:8" s="2" customFormat="1" ht="15.75">
      <c r="A98" s="123" t="s">
        <v>29</v>
      </c>
      <c r="B98" s="124"/>
      <c r="C98" s="124" t="s">
        <v>30</v>
      </c>
      <c r="D98" s="124"/>
      <c r="E98" s="124"/>
      <c r="F98" s="126"/>
      <c r="G98" s="141">
        <f>SUM(G99+G102+G107)</f>
        <v>64000</v>
      </c>
      <c r="H98" s="254">
        <f>SUM(H99+H102+H107)</f>
        <v>254000</v>
      </c>
    </row>
    <row r="99" spans="1:11" s="28" customFormat="1" ht="15.75">
      <c r="A99" s="127"/>
      <c r="B99" s="128" t="s">
        <v>31</v>
      </c>
      <c r="C99" s="128"/>
      <c r="D99" s="128" t="s">
        <v>3</v>
      </c>
      <c r="E99" s="19"/>
      <c r="F99" s="132"/>
      <c r="G99" s="133">
        <f>SUM(G100)</f>
        <v>30000</v>
      </c>
      <c r="H99" s="278">
        <f>SUM(H100)</f>
        <v>30000</v>
      </c>
      <c r="I99" s="2"/>
      <c r="J99" s="9"/>
      <c r="K99" s="2"/>
    </row>
    <row r="100" spans="1:11" s="2" customFormat="1" ht="15.75">
      <c r="A100" s="127"/>
      <c r="B100" s="128"/>
      <c r="C100" s="128" t="s">
        <v>34</v>
      </c>
      <c r="D100" s="128" t="s">
        <v>35</v>
      </c>
      <c r="E100" s="128"/>
      <c r="F100" s="126"/>
      <c r="G100" s="117">
        <f>SUM(G101:G101)</f>
        <v>30000</v>
      </c>
      <c r="H100" s="278">
        <v>30000</v>
      </c>
      <c r="I100" s="9"/>
      <c r="K100" s="9"/>
    </row>
    <row r="101" spans="1:10" s="2" customFormat="1" ht="15.75">
      <c r="A101" s="123"/>
      <c r="B101" s="124"/>
      <c r="C101" s="124"/>
      <c r="D101" s="124"/>
      <c r="E101" s="128" t="s">
        <v>12</v>
      </c>
      <c r="F101" s="126"/>
      <c r="G101" s="117">
        <v>30000</v>
      </c>
      <c r="H101" s="278">
        <v>30000</v>
      </c>
      <c r="J101" s="28"/>
    </row>
    <row r="102" spans="1:10" s="28" customFormat="1" ht="15.75">
      <c r="A102" s="127"/>
      <c r="B102" s="128" t="s">
        <v>42</v>
      </c>
      <c r="C102" s="128"/>
      <c r="D102" s="128" t="s">
        <v>43</v>
      </c>
      <c r="E102" s="128"/>
      <c r="F102" s="126"/>
      <c r="G102" s="133">
        <f>SUM(G103)+G106</f>
        <v>20000</v>
      </c>
      <c r="H102" s="133">
        <f>SUM(H103)+H106</f>
        <v>210000</v>
      </c>
      <c r="J102" s="2"/>
    </row>
    <row r="103" spans="1:8" s="2" customFormat="1" ht="15.75">
      <c r="A103" s="127"/>
      <c r="B103" s="128"/>
      <c r="C103" s="128" t="s">
        <v>44</v>
      </c>
      <c r="D103" s="128" t="s">
        <v>45</v>
      </c>
      <c r="E103" s="128"/>
      <c r="F103" s="126"/>
      <c r="G103" s="117">
        <f>SUM(G104:G105)</f>
        <v>20000</v>
      </c>
      <c r="H103" s="278">
        <v>20000</v>
      </c>
    </row>
    <row r="104" spans="1:10" s="2" customFormat="1" ht="15.75">
      <c r="A104" s="127"/>
      <c r="B104" s="128"/>
      <c r="C104" s="128"/>
      <c r="D104" s="128"/>
      <c r="E104" s="128" t="s">
        <v>46</v>
      </c>
      <c r="F104" s="126"/>
      <c r="G104" s="117">
        <v>5000</v>
      </c>
      <c r="H104" s="278">
        <v>5000</v>
      </c>
      <c r="J104" s="28"/>
    </row>
    <row r="105" spans="1:11" s="2" customFormat="1" ht="15.75">
      <c r="A105" s="127"/>
      <c r="B105" s="128"/>
      <c r="C105" s="128"/>
      <c r="D105" s="128"/>
      <c r="E105" s="128" t="s">
        <v>5</v>
      </c>
      <c r="F105" s="126"/>
      <c r="G105" s="117">
        <v>15000</v>
      </c>
      <c r="H105" s="278">
        <v>15000</v>
      </c>
      <c r="I105" s="28"/>
      <c r="K105" s="28"/>
    </row>
    <row r="106" spans="1:11" s="2" customFormat="1" ht="15.75">
      <c r="A106" s="127"/>
      <c r="B106" s="128"/>
      <c r="C106" s="128" t="s">
        <v>48</v>
      </c>
      <c r="D106" s="128" t="s">
        <v>49</v>
      </c>
      <c r="E106" s="128"/>
      <c r="F106" s="126"/>
      <c r="G106" s="117">
        <v>0</v>
      </c>
      <c r="H106" s="278">
        <v>190000</v>
      </c>
      <c r="I106" s="28"/>
      <c r="K106" s="28"/>
    </row>
    <row r="107" spans="1:11" s="28" customFormat="1" ht="15.75">
      <c r="A107" s="127"/>
      <c r="B107" s="128" t="s">
        <v>51</v>
      </c>
      <c r="C107" s="128"/>
      <c r="D107" s="128" t="s">
        <v>52</v>
      </c>
      <c r="E107" s="128"/>
      <c r="F107" s="126"/>
      <c r="G107" s="133">
        <f>SUM(G108)</f>
        <v>14000</v>
      </c>
      <c r="H107" s="278">
        <v>14000</v>
      </c>
      <c r="I107" s="2"/>
      <c r="J107" s="2"/>
      <c r="K107" s="2"/>
    </row>
    <row r="108" spans="1:8" s="2" customFormat="1" ht="15.75">
      <c r="A108" s="127"/>
      <c r="B108" s="128"/>
      <c r="C108" s="128" t="s">
        <v>53</v>
      </c>
      <c r="D108" s="128" t="s">
        <v>54</v>
      </c>
      <c r="E108" s="128"/>
      <c r="F108" s="126"/>
      <c r="G108" s="117">
        <v>14000</v>
      </c>
      <c r="H108" s="278">
        <v>14000</v>
      </c>
    </row>
    <row r="109" spans="1:10" s="2" customFormat="1" ht="15.75">
      <c r="A109" s="127"/>
      <c r="B109" s="128"/>
      <c r="C109" s="128"/>
      <c r="D109" s="128"/>
      <c r="E109" s="128"/>
      <c r="F109" s="126"/>
      <c r="G109" s="117"/>
      <c r="H109" s="275"/>
      <c r="J109" s="28"/>
    </row>
    <row r="110" spans="1:11" s="9" customFormat="1" ht="15.75">
      <c r="A110" s="150" t="s">
        <v>126</v>
      </c>
      <c r="B110" s="153"/>
      <c r="C110" s="153"/>
      <c r="D110" s="153"/>
      <c r="E110" s="153"/>
      <c r="F110" s="155"/>
      <c r="G110" s="179">
        <f>SUM(G111)</f>
        <v>5500000</v>
      </c>
      <c r="H110" s="277">
        <f>SUM(H111)</f>
        <v>5500000</v>
      </c>
      <c r="I110" s="28"/>
      <c r="J110" s="2"/>
      <c r="K110" s="28"/>
    </row>
    <row r="111" spans="1:8" s="2" customFormat="1" ht="15.75">
      <c r="A111" s="123" t="s">
        <v>29</v>
      </c>
      <c r="B111" s="124"/>
      <c r="C111" s="124" t="s">
        <v>30</v>
      </c>
      <c r="D111" s="124"/>
      <c r="E111" s="124"/>
      <c r="F111" s="126"/>
      <c r="G111" s="141">
        <f>SUM(G112+G115)</f>
        <v>5500000</v>
      </c>
      <c r="H111" s="254">
        <f>SUM(H112+H115)</f>
        <v>5500000</v>
      </c>
    </row>
    <row r="112" spans="1:11" s="28" customFormat="1" ht="15.75">
      <c r="A112" s="127"/>
      <c r="B112" s="128" t="s">
        <v>42</v>
      </c>
      <c r="C112" s="128"/>
      <c r="D112" s="128" t="s">
        <v>43</v>
      </c>
      <c r="E112" s="128"/>
      <c r="F112" s="126"/>
      <c r="G112" s="133">
        <f>SUM(G113)</f>
        <v>4331000</v>
      </c>
      <c r="H112" s="256">
        <v>4331000</v>
      </c>
      <c r="I112" s="2"/>
      <c r="J112" s="9"/>
      <c r="K112" s="2"/>
    </row>
    <row r="113" spans="1:11" s="2" customFormat="1" ht="15.75">
      <c r="A113" s="127"/>
      <c r="B113" s="128"/>
      <c r="C113" s="128" t="s">
        <v>44</v>
      </c>
      <c r="D113" s="128" t="s">
        <v>45</v>
      </c>
      <c r="E113" s="128"/>
      <c r="F113" s="126"/>
      <c r="G113" s="117">
        <f>SUM(G114:G114)</f>
        <v>4331000</v>
      </c>
      <c r="H113" s="255">
        <v>4331000</v>
      </c>
      <c r="I113" s="9"/>
      <c r="K113" s="9"/>
    </row>
    <row r="114" spans="1:10" s="2" customFormat="1" ht="15.75">
      <c r="A114" s="127"/>
      <c r="B114" s="128"/>
      <c r="C114" s="128"/>
      <c r="D114" s="128"/>
      <c r="E114" s="128" t="s">
        <v>46</v>
      </c>
      <c r="F114" s="126"/>
      <c r="G114" s="117">
        <v>4331000</v>
      </c>
      <c r="H114" s="255">
        <v>4331000</v>
      </c>
      <c r="J114" s="28"/>
    </row>
    <row r="115" spans="1:10" s="28" customFormat="1" ht="15.75">
      <c r="A115" s="127"/>
      <c r="B115" s="128" t="s">
        <v>51</v>
      </c>
      <c r="C115" s="128"/>
      <c r="D115" s="128" t="s">
        <v>52</v>
      </c>
      <c r="E115" s="128"/>
      <c r="F115" s="126"/>
      <c r="G115" s="133">
        <f>SUM(G116)</f>
        <v>1169000</v>
      </c>
      <c r="H115" s="256">
        <v>1169000</v>
      </c>
      <c r="J115" s="2"/>
    </row>
    <row r="116" spans="1:8" s="2" customFormat="1" ht="15.75">
      <c r="A116" s="127"/>
      <c r="B116" s="128"/>
      <c r="C116" s="128" t="s">
        <v>53</v>
      </c>
      <c r="D116" s="128" t="s">
        <v>54</v>
      </c>
      <c r="E116" s="128"/>
      <c r="F116" s="126"/>
      <c r="G116" s="117">
        <v>1169000</v>
      </c>
      <c r="H116" s="255">
        <v>1169000</v>
      </c>
    </row>
    <row r="117" spans="1:8" s="2" customFormat="1" ht="15.75">
      <c r="A117" s="122"/>
      <c r="B117" s="119"/>
      <c r="C117" s="119"/>
      <c r="D117" s="119"/>
      <c r="E117" s="119"/>
      <c r="F117" s="120"/>
      <c r="G117" s="117"/>
      <c r="H117" s="275"/>
    </row>
    <row r="118" spans="1:8" s="2" customFormat="1" ht="15.75">
      <c r="A118" s="150" t="s">
        <v>244</v>
      </c>
      <c r="B118" s="229"/>
      <c r="C118" s="229"/>
      <c r="D118" s="229"/>
      <c r="E118" s="229"/>
      <c r="F118" s="230"/>
      <c r="G118" s="179">
        <f>SUM(G119)</f>
        <v>438150</v>
      </c>
      <c r="H118" s="277">
        <f>SUM(H119)</f>
        <v>803910</v>
      </c>
    </row>
    <row r="119" spans="1:8" s="2" customFormat="1" ht="15.75">
      <c r="A119" s="123" t="s">
        <v>29</v>
      </c>
      <c r="B119" s="124"/>
      <c r="C119" s="124" t="s">
        <v>30</v>
      </c>
      <c r="D119" s="124"/>
      <c r="E119" s="124"/>
      <c r="F119" s="120"/>
      <c r="G119" s="141">
        <f>SUM(G120+G123)</f>
        <v>438150</v>
      </c>
      <c r="H119" s="254">
        <f>SUM(H120+H123)</f>
        <v>803910</v>
      </c>
    </row>
    <row r="120" spans="1:8" s="2" customFormat="1" ht="15.75">
      <c r="A120" s="127"/>
      <c r="B120" s="128" t="s">
        <v>31</v>
      </c>
      <c r="C120" s="128"/>
      <c r="D120" s="128" t="s">
        <v>3</v>
      </c>
      <c r="E120" s="19"/>
      <c r="F120" s="120"/>
      <c r="G120" s="117">
        <f>SUM(G121)</f>
        <v>345000</v>
      </c>
      <c r="H120" s="255">
        <f>SUM(H121)</f>
        <v>633000</v>
      </c>
    </row>
    <row r="121" spans="1:8" s="2" customFormat="1" ht="15.75">
      <c r="A121" s="127"/>
      <c r="B121" s="128"/>
      <c r="C121" s="128" t="s">
        <v>34</v>
      </c>
      <c r="D121" s="128" t="s">
        <v>35</v>
      </c>
      <c r="E121" s="128"/>
      <c r="F121" s="120"/>
      <c r="G121" s="117">
        <f>SUM(G122)</f>
        <v>345000</v>
      </c>
      <c r="H121" s="117">
        <f>SUM(H122)</f>
        <v>633000</v>
      </c>
    </row>
    <row r="122" spans="1:8" s="2" customFormat="1" ht="15.75">
      <c r="A122" s="123"/>
      <c r="B122" s="124"/>
      <c r="C122" s="124"/>
      <c r="D122" s="124"/>
      <c r="E122" s="128" t="s">
        <v>245</v>
      </c>
      <c r="F122" s="120"/>
      <c r="G122" s="117">
        <v>345000</v>
      </c>
      <c r="H122" s="255">
        <v>633000</v>
      </c>
    </row>
    <row r="123" spans="1:8" s="2" customFormat="1" ht="15.75">
      <c r="A123" s="123"/>
      <c r="B123" s="128" t="s">
        <v>51</v>
      </c>
      <c r="C123" s="128"/>
      <c r="D123" s="128" t="s">
        <v>52</v>
      </c>
      <c r="E123" s="128"/>
      <c r="F123" s="120"/>
      <c r="G123" s="117">
        <f>SUM(G124)</f>
        <v>93150</v>
      </c>
      <c r="H123" s="117">
        <f>SUM(H124)</f>
        <v>170910</v>
      </c>
    </row>
    <row r="124" spans="1:8" s="2" customFormat="1" ht="15.75">
      <c r="A124" s="123"/>
      <c r="B124" s="128"/>
      <c r="C124" s="128" t="s">
        <v>53</v>
      </c>
      <c r="D124" s="128" t="s">
        <v>54</v>
      </c>
      <c r="E124" s="128"/>
      <c r="F124" s="120"/>
      <c r="G124" s="117">
        <v>93150</v>
      </c>
      <c r="H124" s="255">
        <v>170910</v>
      </c>
    </row>
    <row r="125" spans="1:8" s="2" customFormat="1" ht="15.75">
      <c r="A125" s="122"/>
      <c r="B125" s="119"/>
      <c r="C125" s="119"/>
      <c r="D125" s="119"/>
      <c r="E125" s="119"/>
      <c r="F125" s="120"/>
      <c r="G125" s="117"/>
      <c r="H125" s="275"/>
    </row>
    <row r="126" spans="1:8" s="2" customFormat="1" ht="15.75">
      <c r="A126" s="150" t="s">
        <v>127</v>
      </c>
      <c r="B126" s="151"/>
      <c r="C126" s="151"/>
      <c r="D126" s="151"/>
      <c r="E126" s="151"/>
      <c r="F126" s="152"/>
      <c r="G126" s="179">
        <f>SUM(G127)</f>
        <v>560000</v>
      </c>
      <c r="H126" s="277">
        <f>SUM(H127)</f>
        <v>760000</v>
      </c>
    </row>
    <row r="127" spans="1:11" s="9" customFormat="1" ht="15.75">
      <c r="A127" s="123" t="s">
        <v>55</v>
      </c>
      <c r="B127" s="124"/>
      <c r="C127" s="124" t="s">
        <v>56</v>
      </c>
      <c r="D127" s="124"/>
      <c r="E127" s="124"/>
      <c r="F127" s="125"/>
      <c r="G127" s="141">
        <f>SUM(G128)</f>
        <v>560000</v>
      </c>
      <c r="H127" s="254">
        <f>SUM(H128)</f>
        <v>760000</v>
      </c>
      <c r="I127" s="2"/>
      <c r="J127" s="2"/>
      <c r="K127" s="2"/>
    </row>
    <row r="128" spans="1:8" s="2" customFormat="1" ht="15.75">
      <c r="A128" s="127"/>
      <c r="B128" s="128" t="s">
        <v>59</v>
      </c>
      <c r="C128" s="128"/>
      <c r="D128" s="128" t="s">
        <v>60</v>
      </c>
      <c r="E128" s="128"/>
      <c r="F128" s="126"/>
      <c r="G128" s="133">
        <f>SUM(G129:G133)</f>
        <v>560000</v>
      </c>
      <c r="H128" s="133">
        <f>SUM(H129:H133)</f>
        <v>760000</v>
      </c>
    </row>
    <row r="129" spans="1:10" s="2" customFormat="1" ht="15.75">
      <c r="A129" s="127"/>
      <c r="B129" s="128"/>
      <c r="C129" s="128"/>
      <c r="D129" s="128"/>
      <c r="E129" s="128" t="s">
        <v>230</v>
      </c>
      <c r="F129" s="126"/>
      <c r="G129" s="117">
        <v>40000</v>
      </c>
      <c r="H129" s="255">
        <v>40000</v>
      </c>
      <c r="J129" s="9"/>
    </row>
    <row r="130" spans="1:11" s="2" customFormat="1" ht="15.75">
      <c r="A130" s="127"/>
      <c r="B130" s="128"/>
      <c r="C130" s="128"/>
      <c r="D130" s="128"/>
      <c r="E130" s="128" t="s">
        <v>61</v>
      </c>
      <c r="F130" s="126"/>
      <c r="G130" s="117">
        <v>100000</v>
      </c>
      <c r="H130" s="255">
        <v>150000</v>
      </c>
      <c r="I130" s="9"/>
      <c r="K130" s="9"/>
    </row>
    <row r="131" spans="1:8" s="2" customFormat="1" ht="15.75">
      <c r="A131" s="127"/>
      <c r="B131" s="128"/>
      <c r="C131" s="128"/>
      <c r="D131" s="128"/>
      <c r="E131" s="128" t="s">
        <v>128</v>
      </c>
      <c r="F131" s="126"/>
      <c r="G131" s="117">
        <v>50000</v>
      </c>
      <c r="H131" s="255">
        <v>50000</v>
      </c>
    </row>
    <row r="132" spans="1:8" s="2" customFormat="1" ht="15.75">
      <c r="A132" s="127"/>
      <c r="B132" s="128"/>
      <c r="C132" s="128"/>
      <c r="D132" s="128"/>
      <c r="E132" s="128" t="s">
        <v>129</v>
      </c>
      <c r="F132" s="126"/>
      <c r="G132" s="117">
        <v>220000</v>
      </c>
      <c r="H132" s="255">
        <v>370000</v>
      </c>
    </row>
    <row r="133" spans="1:11" s="55" customFormat="1" ht="15.75">
      <c r="A133" s="137"/>
      <c r="B133" s="128"/>
      <c r="C133" s="128"/>
      <c r="D133" s="128"/>
      <c r="E133" s="128" t="s">
        <v>193</v>
      </c>
      <c r="F133" s="126"/>
      <c r="G133" s="133">
        <v>150000</v>
      </c>
      <c r="H133" s="256">
        <v>150000</v>
      </c>
      <c r="I133" s="2"/>
      <c r="J133" s="2"/>
      <c r="K133" s="2"/>
    </row>
    <row r="134" spans="1:8" s="55" customFormat="1" ht="15.75">
      <c r="A134" s="127"/>
      <c r="B134" s="128"/>
      <c r="C134" s="128"/>
      <c r="D134" s="128"/>
      <c r="E134" s="128"/>
      <c r="F134" s="126"/>
      <c r="G134" s="231"/>
      <c r="H134" s="280"/>
    </row>
    <row r="135" spans="1:8" s="55" customFormat="1" ht="15.75">
      <c r="A135" s="150" t="s">
        <v>227</v>
      </c>
      <c r="B135" s="151"/>
      <c r="C135" s="151"/>
      <c r="D135" s="151"/>
      <c r="E135" s="151"/>
      <c r="F135" s="152"/>
      <c r="G135" s="179">
        <f>SUM(G136)</f>
        <v>24000</v>
      </c>
      <c r="H135" s="277">
        <f>SUM(H136)</f>
        <v>24000</v>
      </c>
    </row>
    <row r="136" spans="1:8" s="55" customFormat="1" ht="15.75">
      <c r="A136" s="123" t="s">
        <v>55</v>
      </c>
      <c r="B136" s="124"/>
      <c r="C136" s="124" t="s">
        <v>56</v>
      </c>
      <c r="D136" s="124"/>
      <c r="E136" s="124"/>
      <c r="F136" s="126"/>
      <c r="G136" s="141">
        <f>SUM(G137)</f>
        <v>24000</v>
      </c>
      <c r="H136" s="254">
        <v>24000</v>
      </c>
    </row>
    <row r="137" spans="1:8" s="55" customFormat="1" ht="15.75">
      <c r="A137" s="123"/>
      <c r="B137" s="128" t="s">
        <v>57</v>
      </c>
      <c r="C137" s="128"/>
      <c r="D137" s="128" t="s">
        <v>58</v>
      </c>
      <c r="E137" s="128"/>
      <c r="F137" s="126"/>
      <c r="G137" s="133">
        <f>SUM(G138)</f>
        <v>24000</v>
      </c>
      <c r="H137" s="256">
        <v>24000</v>
      </c>
    </row>
    <row r="138" spans="1:8" s="55" customFormat="1" ht="15.75">
      <c r="A138" s="127"/>
      <c r="B138" s="128"/>
      <c r="C138" s="128" t="s">
        <v>228</v>
      </c>
      <c r="D138" s="128" t="s">
        <v>229</v>
      </c>
      <c r="E138" s="128"/>
      <c r="F138" s="126"/>
      <c r="G138" s="133">
        <v>24000</v>
      </c>
      <c r="H138" s="256">
        <v>24000</v>
      </c>
    </row>
    <row r="139" spans="1:8" s="55" customFormat="1" ht="15.75">
      <c r="A139" s="339"/>
      <c r="B139" s="330"/>
      <c r="C139" s="330"/>
      <c r="D139" s="330"/>
      <c r="E139" s="330"/>
      <c r="F139" s="340"/>
      <c r="G139" s="231"/>
      <c r="H139" s="280"/>
    </row>
    <row r="140" spans="1:11" s="2" customFormat="1" ht="15.75">
      <c r="A140" s="150" t="s">
        <v>130</v>
      </c>
      <c r="B140" s="151"/>
      <c r="C140" s="151"/>
      <c r="D140" s="151"/>
      <c r="E140" s="151"/>
      <c r="F140" s="152"/>
      <c r="G140" s="179">
        <f>SUM(G141+G154)</f>
        <v>2670000</v>
      </c>
      <c r="H140" s="179">
        <f>SUM(H141+H154)</f>
        <v>13402616</v>
      </c>
      <c r="I140" s="55"/>
      <c r="J140" s="55"/>
      <c r="K140" s="55"/>
    </row>
    <row r="141" spans="1:11" s="2" customFormat="1" ht="15.75">
      <c r="A141" s="123" t="s">
        <v>29</v>
      </c>
      <c r="B141" s="124"/>
      <c r="C141" s="124" t="s">
        <v>30</v>
      </c>
      <c r="D141" s="124"/>
      <c r="E141" s="124"/>
      <c r="F141" s="126"/>
      <c r="G141" s="141">
        <f>SUM(G142+G147+G145)</f>
        <v>2670000</v>
      </c>
      <c r="H141" s="254">
        <f>SUM(H142+H147+H145)</f>
        <v>3470000</v>
      </c>
      <c r="I141" s="55"/>
      <c r="J141" s="55"/>
      <c r="K141" s="55"/>
    </row>
    <row r="142" spans="1:11" s="28" customFormat="1" ht="15.75">
      <c r="A142" s="127"/>
      <c r="B142" s="128" t="s">
        <v>31</v>
      </c>
      <c r="C142" s="128"/>
      <c r="D142" s="128" t="s">
        <v>3</v>
      </c>
      <c r="E142" s="19"/>
      <c r="F142" s="132"/>
      <c r="G142" s="117">
        <f>SUM(G143)</f>
        <v>1000000</v>
      </c>
      <c r="H142" s="255">
        <v>1000000</v>
      </c>
      <c r="I142" s="55"/>
      <c r="J142" s="2"/>
      <c r="K142" s="55"/>
    </row>
    <row r="143" spans="1:8" s="2" customFormat="1" ht="15.75">
      <c r="A143" s="127"/>
      <c r="B143" s="128"/>
      <c r="C143" s="128" t="s">
        <v>34</v>
      </c>
      <c r="D143" s="128" t="s">
        <v>35</v>
      </c>
      <c r="E143" s="128"/>
      <c r="F143" s="126"/>
      <c r="G143" s="117">
        <f>SUM(G144:G144)</f>
        <v>1000000</v>
      </c>
      <c r="H143" s="255">
        <v>1000000</v>
      </c>
    </row>
    <row r="144" spans="1:10" s="2" customFormat="1" ht="15.75">
      <c r="A144" s="123"/>
      <c r="B144" s="124"/>
      <c r="C144" s="124"/>
      <c r="D144" s="124"/>
      <c r="E144" s="128" t="s">
        <v>12</v>
      </c>
      <c r="F144" s="126"/>
      <c r="G144" s="117">
        <v>1000000</v>
      </c>
      <c r="H144" s="255">
        <v>1000000</v>
      </c>
      <c r="J144" s="28"/>
    </row>
    <row r="145" spans="1:11" s="2" customFormat="1" ht="15.75">
      <c r="A145" s="123"/>
      <c r="B145" s="128" t="s">
        <v>36</v>
      </c>
      <c r="C145" s="128"/>
      <c r="D145" s="128" t="s">
        <v>37</v>
      </c>
      <c r="E145" s="128"/>
      <c r="F145" s="126"/>
      <c r="G145" s="117">
        <f>SUM(G146)</f>
        <v>50000</v>
      </c>
      <c r="H145" s="255">
        <v>50000</v>
      </c>
      <c r="I145" s="28"/>
      <c r="K145" s="28"/>
    </row>
    <row r="146" spans="1:8" s="2" customFormat="1" ht="15.75">
      <c r="A146" s="123"/>
      <c r="B146" s="128"/>
      <c r="C146" s="128" t="s">
        <v>38</v>
      </c>
      <c r="D146" s="128" t="s">
        <v>177</v>
      </c>
      <c r="E146" s="128"/>
      <c r="F146" s="126"/>
      <c r="G146" s="117">
        <v>50000</v>
      </c>
      <c r="H146" s="255">
        <v>50000</v>
      </c>
    </row>
    <row r="147" spans="1:11" s="28" customFormat="1" ht="15.75">
      <c r="A147" s="127"/>
      <c r="B147" s="128" t="s">
        <v>42</v>
      </c>
      <c r="C147" s="128"/>
      <c r="D147" s="128" t="s">
        <v>43</v>
      </c>
      <c r="E147" s="128"/>
      <c r="F147" s="126"/>
      <c r="G147" s="117">
        <f>SUM(G151+G153+G149+G148+G150)</f>
        <v>1620000</v>
      </c>
      <c r="H147" s="117">
        <f>SUM(H151+H153+H149+H148+H150)</f>
        <v>2420000</v>
      </c>
      <c r="I147" s="2"/>
      <c r="J147" s="2"/>
      <c r="K147" s="2"/>
    </row>
    <row r="148" spans="1:11" s="28" customFormat="1" ht="15.75">
      <c r="A148" s="127"/>
      <c r="B148" s="128"/>
      <c r="C148" s="128" t="s">
        <v>44</v>
      </c>
      <c r="D148" s="128" t="s">
        <v>45</v>
      </c>
      <c r="E148" s="128"/>
      <c r="F148" s="126"/>
      <c r="G148" s="117">
        <v>0</v>
      </c>
      <c r="H148" s="255">
        <v>700000</v>
      </c>
      <c r="I148" s="2"/>
      <c r="J148" s="2"/>
      <c r="K148" s="2"/>
    </row>
    <row r="149" spans="1:11" s="28" customFormat="1" ht="15.75">
      <c r="A149" s="127"/>
      <c r="B149" s="128"/>
      <c r="C149" s="128" t="s">
        <v>233</v>
      </c>
      <c r="D149" s="128" t="s">
        <v>234</v>
      </c>
      <c r="E149" s="128"/>
      <c r="F149" s="126"/>
      <c r="G149" s="117">
        <v>250000</v>
      </c>
      <c r="H149" s="255">
        <v>250000</v>
      </c>
      <c r="I149" s="2"/>
      <c r="J149" s="2"/>
      <c r="K149" s="2"/>
    </row>
    <row r="150" spans="1:11" s="28" customFormat="1" ht="15.75">
      <c r="A150" s="127"/>
      <c r="B150" s="128"/>
      <c r="C150" s="128" t="s">
        <v>47</v>
      </c>
      <c r="D150" s="128" t="s">
        <v>289</v>
      </c>
      <c r="E150" s="128"/>
      <c r="F150" s="126"/>
      <c r="G150" s="117">
        <v>0</v>
      </c>
      <c r="H150" s="255">
        <v>100000</v>
      </c>
      <c r="I150" s="2"/>
      <c r="J150" s="2"/>
      <c r="K150" s="2"/>
    </row>
    <row r="151" spans="1:10" s="2" customFormat="1" ht="15.75">
      <c r="A151" s="127"/>
      <c r="B151" s="128"/>
      <c r="C151" s="128" t="s">
        <v>48</v>
      </c>
      <c r="D151" s="128" t="s">
        <v>49</v>
      </c>
      <c r="E151" s="128"/>
      <c r="F151" s="126"/>
      <c r="G151" s="117">
        <f>SUM(G152:G152)</f>
        <v>800000</v>
      </c>
      <c r="H151" s="255">
        <v>800000</v>
      </c>
      <c r="J151" s="28"/>
    </row>
    <row r="152" spans="1:11" s="2" customFormat="1" ht="15.75">
      <c r="A152" s="127"/>
      <c r="B152" s="128"/>
      <c r="C152" s="128"/>
      <c r="D152" s="128"/>
      <c r="E152" s="128" t="s">
        <v>50</v>
      </c>
      <c r="F152" s="126"/>
      <c r="G152" s="117">
        <v>800000</v>
      </c>
      <c r="H152" s="255">
        <v>800000</v>
      </c>
      <c r="I152" s="28"/>
      <c r="J152" s="28"/>
      <c r="K152" s="28"/>
    </row>
    <row r="153" spans="1:11" s="2" customFormat="1" ht="15.75">
      <c r="A153" s="127"/>
      <c r="B153" s="128"/>
      <c r="C153" s="128" t="s">
        <v>53</v>
      </c>
      <c r="D153" s="128" t="s">
        <v>54</v>
      </c>
      <c r="E153" s="128"/>
      <c r="F153" s="126"/>
      <c r="G153" s="117">
        <v>570000</v>
      </c>
      <c r="H153" s="255">
        <v>570000</v>
      </c>
      <c r="I153" s="28"/>
      <c r="K153" s="28"/>
    </row>
    <row r="154" spans="1:11" s="2" customFormat="1" ht="15.75">
      <c r="A154" s="123" t="s">
        <v>71</v>
      </c>
      <c r="B154" s="128"/>
      <c r="C154" s="124" t="s">
        <v>72</v>
      </c>
      <c r="D154" s="128"/>
      <c r="E154" s="128"/>
      <c r="F154" s="126"/>
      <c r="G154" s="141">
        <f>SUM(G155+G157)</f>
        <v>0</v>
      </c>
      <c r="H154" s="141">
        <f>SUM(H155+H157)</f>
        <v>9932616</v>
      </c>
      <c r="I154" s="28"/>
      <c r="K154" s="28"/>
    </row>
    <row r="155" spans="1:11" s="2" customFormat="1" ht="15.75">
      <c r="A155" s="127"/>
      <c r="B155" s="128" t="s">
        <v>203</v>
      </c>
      <c r="C155" s="128"/>
      <c r="D155" s="128" t="s">
        <v>204</v>
      </c>
      <c r="E155" s="128"/>
      <c r="F155" s="126"/>
      <c r="G155" s="117">
        <f>SUM(G156)</f>
        <v>0</v>
      </c>
      <c r="H155" s="117">
        <f>SUM(H156)</f>
        <v>7820957</v>
      </c>
      <c r="I155" s="28"/>
      <c r="K155" s="28"/>
    </row>
    <row r="156" spans="1:11" s="2" customFormat="1" ht="15.75">
      <c r="A156" s="127"/>
      <c r="B156" s="128"/>
      <c r="C156" s="128"/>
      <c r="D156" s="128"/>
      <c r="E156" s="128" t="s">
        <v>279</v>
      </c>
      <c r="F156" s="126"/>
      <c r="G156" s="117">
        <v>0</v>
      </c>
      <c r="H156" s="117">
        <v>7820957</v>
      </c>
      <c r="I156" s="28"/>
      <c r="K156" s="28"/>
    </row>
    <row r="157" spans="1:11" s="2" customFormat="1" ht="15.75">
      <c r="A157" s="127"/>
      <c r="B157" s="128" t="s">
        <v>205</v>
      </c>
      <c r="C157" s="128"/>
      <c r="D157" s="128" t="s">
        <v>280</v>
      </c>
      <c r="E157" s="128"/>
      <c r="F157" s="126"/>
      <c r="G157" s="133">
        <v>0</v>
      </c>
      <c r="H157" s="133">
        <v>2111659</v>
      </c>
      <c r="I157" s="28"/>
      <c r="K157" s="28"/>
    </row>
    <row r="158" spans="1:8" s="2" customFormat="1" ht="15.75">
      <c r="A158" s="122"/>
      <c r="B158" s="119"/>
      <c r="C158" s="119"/>
      <c r="D158" s="119"/>
      <c r="E158" s="119"/>
      <c r="F158" s="120"/>
      <c r="G158" s="117"/>
      <c r="H158" s="275"/>
    </row>
    <row r="159" spans="1:8" s="2" customFormat="1" ht="15.75">
      <c r="A159" s="150" t="s">
        <v>131</v>
      </c>
      <c r="B159" s="151"/>
      <c r="C159" s="151"/>
      <c r="D159" s="151"/>
      <c r="E159" s="151"/>
      <c r="F159" s="152"/>
      <c r="G159" s="179">
        <f>SUM(G160)</f>
        <v>295000</v>
      </c>
      <c r="H159" s="277">
        <f>SUM(H160)</f>
        <v>295000</v>
      </c>
    </row>
    <row r="160" spans="1:8" s="2" customFormat="1" ht="15.75">
      <c r="A160" s="123" t="s">
        <v>29</v>
      </c>
      <c r="B160" s="124"/>
      <c r="C160" s="124" t="s">
        <v>30</v>
      </c>
      <c r="D160" s="124"/>
      <c r="E160" s="124"/>
      <c r="F160" s="126"/>
      <c r="G160" s="141">
        <f>SUM(G161+G170+G165)</f>
        <v>295000</v>
      </c>
      <c r="H160" s="254">
        <f>SUM(H161+H170+H165)</f>
        <v>295000</v>
      </c>
    </row>
    <row r="161" spans="1:11" s="28" customFormat="1" ht="15.75">
      <c r="A161" s="127"/>
      <c r="B161" s="128" t="s">
        <v>31</v>
      </c>
      <c r="C161" s="128"/>
      <c r="D161" s="128" t="s">
        <v>3</v>
      </c>
      <c r="E161" s="19"/>
      <c r="F161" s="132"/>
      <c r="G161" s="133">
        <f>SUM(G162+G164)</f>
        <v>120000</v>
      </c>
      <c r="H161" s="256">
        <v>120000</v>
      </c>
      <c r="I161" s="2"/>
      <c r="J161" s="2"/>
      <c r="K161" s="2"/>
    </row>
    <row r="162" spans="1:11" s="28" customFormat="1" ht="15.75">
      <c r="A162" s="127"/>
      <c r="B162" s="128"/>
      <c r="C162" s="128" t="s">
        <v>32</v>
      </c>
      <c r="D162" s="128" t="s">
        <v>33</v>
      </c>
      <c r="E162" s="19"/>
      <c r="F162" s="132"/>
      <c r="G162" s="117">
        <f>SUM(G163:G163)</f>
        <v>20000</v>
      </c>
      <c r="H162" s="255">
        <v>20000</v>
      </c>
      <c r="I162" s="2"/>
      <c r="J162" s="2"/>
      <c r="K162" s="2"/>
    </row>
    <row r="163" spans="1:11" s="28" customFormat="1" ht="15.75">
      <c r="A163" s="127"/>
      <c r="B163" s="128"/>
      <c r="C163" s="128"/>
      <c r="D163" s="128"/>
      <c r="E163" s="19" t="s">
        <v>240</v>
      </c>
      <c r="F163" s="132"/>
      <c r="G163" s="117">
        <v>20000</v>
      </c>
      <c r="H163" s="255">
        <v>20000</v>
      </c>
      <c r="I163" s="2"/>
      <c r="K163" s="2"/>
    </row>
    <row r="164" spans="1:11" s="2" customFormat="1" ht="15.75">
      <c r="A164" s="127"/>
      <c r="B164" s="128"/>
      <c r="C164" s="128" t="s">
        <v>34</v>
      </c>
      <c r="D164" s="128" t="s">
        <v>35</v>
      </c>
      <c r="E164" s="128"/>
      <c r="F164" s="126"/>
      <c r="G164" s="133">
        <v>100000</v>
      </c>
      <c r="H164" s="256">
        <v>100000</v>
      </c>
      <c r="I164" s="28"/>
      <c r="J164" s="28"/>
      <c r="K164" s="28"/>
    </row>
    <row r="165" spans="1:11" s="28" customFormat="1" ht="15.75">
      <c r="A165" s="127"/>
      <c r="B165" s="128" t="s">
        <v>36</v>
      </c>
      <c r="C165" s="128"/>
      <c r="D165" s="128" t="s">
        <v>37</v>
      </c>
      <c r="E165" s="128"/>
      <c r="F165" s="126"/>
      <c r="G165" s="133">
        <f>SUM(G166+G168)</f>
        <v>110000</v>
      </c>
      <c r="H165" s="256">
        <f>SUM(H166+H168)</f>
        <v>110000</v>
      </c>
      <c r="I165" s="2"/>
      <c r="J165" s="2"/>
      <c r="K165" s="2"/>
    </row>
    <row r="166" spans="1:11" s="28" customFormat="1" ht="15.75">
      <c r="A166" s="127"/>
      <c r="B166" s="128"/>
      <c r="C166" s="128" t="s">
        <v>38</v>
      </c>
      <c r="D166" s="128" t="s">
        <v>177</v>
      </c>
      <c r="E166" s="128"/>
      <c r="F166" s="126"/>
      <c r="G166" s="117">
        <f>SUM(G167:G167)</f>
        <v>50000</v>
      </c>
      <c r="H166" s="255">
        <v>50000</v>
      </c>
      <c r="I166" s="2"/>
      <c r="J166" s="2"/>
      <c r="K166" s="2"/>
    </row>
    <row r="167" spans="1:11" s="28" customFormat="1" ht="15.75">
      <c r="A167" s="127"/>
      <c r="B167" s="128"/>
      <c r="C167" s="128"/>
      <c r="D167" s="128"/>
      <c r="E167" s="128" t="s">
        <v>178</v>
      </c>
      <c r="F167" s="126"/>
      <c r="G167" s="117">
        <v>50000</v>
      </c>
      <c r="H167" s="255">
        <v>50000</v>
      </c>
      <c r="I167" s="2"/>
      <c r="K167" s="2"/>
    </row>
    <row r="168" spans="1:11" s="2" customFormat="1" ht="15.75">
      <c r="A168" s="127"/>
      <c r="B168" s="128"/>
      <c r="C168" s="128" t="s">
        <v>40</v>
      </c>
      <c r="D168" s="128" t="s">
        <v>41</v>
      </c>
      <c r="E168" s="128"/>
      <c r="F168" s="126"/>
      <c r="G168" s="117">
        <f>SUM(G169)</f>
        <v>60000</v>
      </c>
      <c r="H168" s="255">
        <f>SUM(H169)</f>
        <v>60000</v>
      </c>
      <c r="I168" s="28"/>
      <c r="J168" s="28"/>
      <c r="K168" s="28"/>
    </row>
    <row r="169" spans="1:11" s="2" customFormat="1" ht="15.75">
      <c r="A169" s="127"/>
      <c r="B169" s="128"/>
      <c r="C169" s="128"/>
      <c r="D169" s="128"/>
      <c r="E169" s="128" t="s">
        <v>4</v>
      </c>
      <c r="F169" s="126"/>
      <c r="G169" s="117">
        <v>60000</v>
      </c>
      <c r="H169" s="255">
        <v>60000</v>
      </c>
      <c r="I169" s="28"/>
      <c r="J169" s="28"/>
      <c r="K169" s="28"/>
    </row>
    <row r="170" spans="1:11" s="28" customFormat="1" ht="15.75">
      <c r="A170" s="127"/>
      <c r="B170" s="128" t="s">
        <v>51</v>
      </c>
      <c r="C170" s="128"/>
      <c r="D170" s="128" t="s">
        <v>52</v>
      </c>
      <c r="E170" s="128"/>
      <c r="F170" s="126"/>
      <c r="G170" s="133">
        <f>SUM(G171)</f>
        <v>65000</v>
      </c>
      <c r="H170" s="256">
        <f>SUM(H171)</f>
        <v>65000</v>
      </c>
      <c r="I170" s="2"/>
      <c r="J170" s="2"/>
      <c r="K170" s="2"/>
    </row>
    <row r="171" spans="1:8" s="2" customFormat="1" ht="15.75">
      <c r="A171" s="127"/>
      <c r="B171" s="128"/>
      <c r="C171" s="128" t="s">
        <v>53</v>
      </c>
      <c r="D171" s="128" t="s">
        <v>54</v>
      </c>
      <c r="E171" s="128"/>
      <c r="F171" s="126"/>
      <c r="G171" s="117">
        <v>65000</v>
      </c>
      <c r="H171" s="255">
        <v>65000</v>
      </c>
    </row>
    <row r="172" spans="1:8" s="2" customFormat="1" ht="15.75">
      <c r="A172" s="123"/>
      <c r="B172" s="124"/>
      <c r="C172" s="128"/>
      <c r="D172" s="128"/>
      <c r="E172" s="128"/>
      <c r="F172" s="126"/>
      <c r="G172" s="117"/>
      <c r="H172" s="275"/>
    </row>
    <row r="173" spans="1:8" s="2" customFormat="1" ht="15.75">
      <c r="A173" s="150" t="s">
        <v>147</v>
      </c>
      <c r="B173" s="153"/>
      <c r="C173" s="151"/>
      <c r="D173" s="151"/>
      <c r="E173" s="151"/>
      <c r="F173" s="152"/>
      <c r="G173" s="179">
        <f>SUM(G174+G178)</f>
        <v>1076000</v>
      </c>
      <c r="H173" s="277">
        <f>SUM(H174+H178)</f>
        <v>1076000</v>
      </c>
    </row>
    <row r="174" spans="1:8" s="2" customFormat="1" ht="15.75">
      <c r="A174" s="123" t="s">
        <v>20</v>
      </c>
      <c r="B174" s="124"/>
      <c r="C174" s="124" t="s">
        <v>8</v>
      </c>
      <c r="D174" s="124"/>
      <c r="E174" s="124"/>
      <c r="F174" s="126">
        <v>1</v>
      </c>
      <c r="G174" s="141">
        <f>SUM(G175)</f>
        <v>980000</v>
      </c>
      <c r="H174" s="254">
        <v>980000</v>
      </c>
    </row>
    <row r="175" spans="1:8" s="2" customFormat="1" ht="15.75">
      <c r="A175" s="127"/>
      <c r="B175" s="128" t="s">
        <v>21</v>
      </c>
      <c r="C175" s="128"/>
      <c r="D175" s="128" t="s">
        <v>22</v>
      </c>
      <c r="E175" s="128"/>
      <c r="F175" s="126"/>
      <c r="G175" s="117">
        <f>SUM(G176)</f>
        <v>980000</v>
      </c>
      <c r="H175" s="255">
        <v>980000</v>
      </c>
    </row>
    <row r="176" spans="1:8" s="2" customFormat="1" ht="15.75">
      <c r="A176" s="127"/>
      <c r="B176" s="128"/>
      <c r="C176" s="128" t="s">
        <v>23</v>
      </c>
      <c r="D176" s="128" t="s">
        <v>24</v>
      </c>
      <c r="E176" s="128"/>
      <c r="F176" s="126"/>
      <c r="G176" s="117">
        <f>SUM(G177:G177)</f>
        <v>980000</v>
      </c>
      <c r="H176" s="255">
        <v>980000</v>
      </c>
    </row>
    <row r="177" spans="1:8" s="2" customFormat="1" ht="15.75">
      <c r="A177" s="127"/>
      <c r="B177" s="128"/>
      <c r="C177" s="128"/>
      <c r="D177" s="128" t="s">
        <v>122</v>
      </c>
      <c r="E177" s="128"/>
      <c r="F177" s="126"/>
      <c r="G177" s="117">
        <v>980000</v>
      </c>
      <c r="H177" s="255">
        <v>980000</v>
      </c>
    </row>
    <row r="178" spans="1:8" s="2" customFormat="1" ht="15.75" customHeight="1">
      <c r="A178" s="123" t="s">
        <v>27</v>
      </c>
      <c r="B178" s="124"/>
      <c r="C178" s="124" t="s">
        <v>28</v>
      </c>
      <c r="D178" s="40"/>
      <c r="E178" s="40"/>
      <c r="F178" s="136"/>
      <c r="G178" s="141">
        <f>SUM(G179:G179)</f>
        <v>96000</v>
      </c>
      <c r="H178" s="254">
        <v>96000</v>
      </c>
    </row>
    <row r="179" spans="1:8" s="2" customFormat="1" ht="15.75">
      <c r="A179" s="127"/>
      <c r="B179" s="128"/>
      <c r="C179" s="128" t="s">
        <v>221</v>
      </c>
      <c r="D179" s="128" t="s">
        <v>14</v>
      </c>
      <c r="E179" s="128"/>
      <c r="F179" s="126"/>
      <c r="G179" s="117">
        <v>96000</v>
      </c>
      <c r="H179" s="255">
        <v>96000</v>
      </c>
    </row>
    <row r="180" spans="1:11" s="2" customFormat="1" ht="15.75">
      <c r="A180" s="122"/>
      <c r="B180" s="119"/>
      <c r="C180" s="128"/>
      <c r="D180" s="128"/>
      <c r="E180" s="128"/>
      <c r="F180" s="120"/>
      <c r="G180" s="117"/>
      <c r="H180" s="275"/>
      <c r="K180" s="19"/>
    </row>
    <row r="181" spans="1:8" s="2" customFormat="1" ht="15.75">
      <c r="A181" s="150" t="s">
        <v>186</v>
      </c>
      <c r="B181" s="151"/>
      <c r="C181" s="151"/>
      <c r="D181" s="151"/>
      <c r="E181" s="151"/>
      <c r="F181" s="152"/>
      <c r="G181" s="179">
        <f>SUM(G182)</f>
        <v>50000</v>
      </c>
      <c r="H181" s="277">
        <f>SUM(H182)</f>
        <v>50000</v>
      </c>
    </row>
    <row r="182" spans="1:8" s="2" customFormat="1" ht="15.75">
      <c r="A182" s="123" t="s">
        <v>62</v>
      </c>
      <c r="B182" s="124"/>
      <c r="C182" s="124" t="s">
        <v>63</v>
      </c>
      <c r="D182" s="124"/>
      <c r="E182" s="124"/>
      <c r="F182" s="126"/>
      <c r="G182" s="141">
        <f>SUM(G183)</f>
        <v>50000</v>
      </c>
      <c r="H182" s="254">
        <v>50000</v>
      </c>
    </row>
    <row r="183" spans="1:8" s="2" customFormat="1" ht="15.75">
      <c r="A183" s="127"/>
      <c r="B183" s="128"/>
      <c r="C183" s="128" t="s">
        <v>67</v>
      </c>
      <c r="D183" s="128" t="s">
        <v>66</v>
      </c>
      <c r="E183" s="128"/>
      <c r="F183" s="126"/>
      <c r="G183" s="133">
        <f>SUM(G184)</f>
        <v>50000</v>
      </c>
      <c r="H183" s="256">
        <v>50000</v>
      </c>
    </row>
    <row r="184" spans="1:8" s="2" customFormat="1" ht="15.75">
      <c r="A184" s="127"/>
      <c r="B184" s="128"/>
      <c r="C184" s="128"/>
      <c r="D184" s="128"/>
      <c r="E184" s="128" t="s">
        <v>16</v>
      </c>
      <c r="F184" s="126"/>
      <c r="G184" s="117">
        <v>50000</v>
      </c>
      <c r="H184" s="255">
        <v>50000</v>
      </c>
    </row>
    <row r="185" spans="1:11" s="2" customFormat="1" ht="15.75">
      <c r="A185" s="127"/>
      <c r="B185" s="128"/>
      <c r="C185" s="128"/>
      <c r="D185" s="128"/>
      <c r="E185" s="128"/>
      <c r="F185" s="126"/>
      <c r="G185" s="117"/>
      <c r="H185" s="275"/>
      <c r="K185" s="19"/>
    </row>
    <row r="186" spans="1:8" s="2" customFormat="1" ht="15.75">
      <c r="A186" s="150" t="s">
        <v>192</v>
      </c>
      <c r="B186" s="151"/>
      <c r="C186" s="151"/>
      <c r="D186" s="151"/>
      <c r="E186" s="151"/>
      <c r="F186" s="152"/>
      <c r="G186" s="179">
        <f>SUM(G187)</f>
        <v>50000</v>
      </c>
      <c r="H186" s="277">
        <f>SUM(H187)</f>
        <v>50000</v>
      </c>
    </row>
    <row r="187" spans="1:8" s="2" customFormat="1" ht="15.75">
      <c r="A187" s="123" t="s">
        <v>62</v>
      </c>
      <c r="B187" s="124"/>
      <c r="C187" s="124" t="s">
        <v>63</v>
      </c>
      <c r="D187" s="124"/>
      <c r="E187" s="124"/>
      <c r="F187" s="126"/>
      <c r="G187" s="141">
        <f>SUM(G188)</f>
        <v>50000</v>
      </c>
      <c r="H187" s="254">
        <v>50000</v>
      </c>
    </row>
    <row r="188" spans="1:8" s="2" customFormat="1" ht="15.75">
      <c r="A188" s="127"/>
      <c r="B188" s="128"/>
      <c r="C188" s="128" t="s">
        <v>67</v>
      </c>
      <c r="D188" s="128" t="s">
        <v>66</v>
      </c>
      <c r="E188" s="128"/>
      <c r="F188" s="126"/>
      <c r="G188" s="117">
        <f>SUM(G189)</f>
        <v>50000</v>
      </c>
      <c r="H188" s="255">
        <v>50000</v>
      </c>
    </row>
    <row r="189" spans="1:8" s="2" customFormat="1" ht="15.75">
      <c r="A189" s="127"/>
      <c r="B189" s="128"/>
      <c r="C189" s="128"/>
      <c r="D189" s="128"/>
      <c r="E189" s="128" t="s">
        <v>16</v>
      </c>
      <c r="F189" s="120"/>
      <c r="G189" s="117">
        <v>50000</v>
      </c>
      <c r="H189" s="255">
        <v>50000</v>
      </c>
    </row>
    <row r="190" spans="1:8" s="2" customFormat="1" ht="15.75">
      <c r="A190" s="127"/>
      <c r="B190" s="128"/>
      <c r="C190" s="128"/>
      <c r="D190" s="128"/>
      <c r="E190" s="128"/>
      <c r="F190" s="120"/>
      <c r="G190" s="117"/>
      <c r="H190" s="255"/>
    </row>
    <row r="191" spans="1:8" s="2" customFormat="1" ht="15.75">
      <c r="A191" s="150" t="s">
        <v>124</v>
      </c>
      <c r="B191" s="151"/>
      <c r="C191" s="151"/>
      <c r="D191" s="151"/>
      <c r="E191" s="151"/>
      <c r="F191" s="230"/>
      <c r="G191" s="179">
        <f>SUM(G192)</f>
        <v>0</v>
      </c>
      <c r="H191" s="277">
        <f>SUM(H192)</f>
        <v>442600</v>
      </c>
    </row>
    <row r="192" spans="1:8" s="2" customFormat="1" ht="15.75">
      <c r="A192" s="123" t="s">
        <v>29</v>
      </c>
      <c r="B192" s="128"/>
      <c r="C192" s="124" t="s">
        <v>274</v>
      </c>
      <c r="D192" s="124"/>
      <c r="E192" s="124"/>
      <c r="F192" s="120"/>
      <c r="G192" s="141">
        <f>SUM(G193+G196)</f>
        <v>0</v>
      </c>
      <c r="H192" s="141">
        <f>SUM(H193+H196)</f>
        <v>442600</v>
      </c>
    </row>
    <row r="193" spans="1:8" s="2" customFormat="1" ht="15.75">
      <c r="A193" s="123"/>
      <c r="B193" s="128" t="s">
        <v>42</v>
      </c>
      <c r="C193" s="128"/>
      <c r="D193" s="128" t="s">
        <v>43</v>
      </c>
      <c r="E193" s="128"/>
      <c r="F193" s="120"/>
      <c r="G193" s="133">
        <f>SUM(G194:G195)</f>
        <v>0</v>
      </c>
      <c r="H193" s="133">
        <f>SUM(H194:H195)</f>
        <v>417600</v>
      </c>
    </row>
    <row r="194" spans="1:8" s="2" customFormat="1" ht="15.75">
      <c r="A194" s="127"/>
      <c r="B194" s="128"/>
      <c r="C194" s="128" t="s">
        <v>47</v>
      </c>
      <c r="D194" s="128" t="s">
        <v>6</v>
      </c>
      <c r="E194" s="128"/>
      <c r="F194" s="120"/>
      <c r="G194" s="117">
        <v>0</v>
      </c>
      <c r="H194" s="255">
        <v>300000</v>
      </c>
    </row>
    <row r="195" spans="1:8" s="2" customFormat="1" ht="15.75">
      <c r="A195" s="19"/>
      <c r="B195" s="128"/>
      <c r="C195" s="128" t="s">
        <v>48</v>
      </c>
      <c r="D195" s="128" t="s">
        <v>49</v>
      </c>
      <c r="E195" s="128"/>
      <c r="F195" s="120"/>
      <c r="G195" s="117">
        <v>0</v>
      </c>
      <c r="H195" s="255">
        <v>117600</v>
      </c>
    </row>
    <row r="196" spans="1:8" s="2" customFormat="1" ht="15.75">
      <c r="A196" s="19"/>
      <c r="B196" s="128" t="s">
        <v>51</v>
      </c>
      <c r="C196" s="128"/>
      <c r="D196" s="128" t="s">
        <v>52</v>
      </c>
      <c r="E196" s="128"/>
      <c r="F196" s="120"/>
      <c r="G196" s="117">
        <f>SUM(G197)</f>
        <v>0</v>
      </c>
      <c r="H196" s="117">
        <f>SUM(H197)</f>
        <v>25000</v>
      </c>
    </row>
    <row r="197" spans="1:8" s="2" customFormat="1" ht="15.75">
      <c r="A197" s="19"/>
      <c r="B197" s="128"/>
      <c r="C197" s="128" t="s">
        <v>53</v>
      </c>
      <c r="D197" s="128" t="s">
        <v>54</v>
      </c>
      <c r="E197" s="128"/>
      <c r="F197" s="120"/>
      <c r="G197" s="117">
        <v>0</v>
      </c>
      <c r="H197" s="255">
        <v>25000</v>
      </c>
    </row>
    <row r="198" spans="1:8" s="2" customFormat="1" ht="15.75">
      <c r="A198" s="19"/>
      <c r="B198" s="128"/>
      <c r="C198" s="128"/>
      <c r="D198" s="128"/>
      <c r="E198" s="128"/>
      <c r="F198" s="120"/>
      <c r="G198" s="117"/>
      <c r="H198" s="255"/>
    </row>
    <row r="199" spans="1:8" s="2" customFormat="1" ht="15.75">
      <c r="A199" s="150" t="s">
        <v>273</v>
      </c>
      <c r="B199" s="151"/>
      <c r="C199" s="151"/>
      <c r="D199" s="151"/>
      <c r="E199" s="151"/>
      <c r="F199" s="230"/>
      <c r="G199" s="179">
        <f aca="true" t="shared" si="1" ref="G199:H201">SUM(G200)</f>
        <v>0</v>
      </c>
      <c r="H199" s="277">
        <f t="shared" si="1"/>
        <v>35000</v>
      </c>
    </row>
    <row r="200" spans="1:8" s="2" customFormat="1" ht="15.75">
      <c r="A200" s="123" t="s">
        <v>29</v>
      </c>
      <c r="B200" s="128"/>
      <c r="C200" s="124" t="s">
        <v>274</v>
      </c>
      <c r="D200" s="124"/>
      <c r="E200" s="124"/>
      <c r="F200" s="120"/>
      <c r="G200" s="141">
        <f t="shared" si="1"/>
        <v>0</v>
      </c>
      <c r="H200" s="141">
        <f t="shared" si="1"/>
        <v>35000</v>
      </c>
    </row>
    <row r="201" spans="1:8" s="2" customFormat="1" ht="15.75">
      <c r="A201" s="123"/>
      <c r="B201" s="128" t="s">
        <v>51</v>
      </c>
      <c r="C201" s="128"/>
      <c r="D201" s="128" t="s">
        <v>52</v>
      </c>
      <c r="E201" s="128"/>
      <c r="F201" s="120"/>
      <c r="G201" s="133">
        <f t="shared" si="1"/>
        <v>0</v>
      </c>
      <c r="H201" s="133">
        <f t="shared" si="1"/>
        <v>35000</v>
      </c>
    </row>
    <row r="202" spans="1:8" s="2" customFormat="1" ht="15.75">
      <c r="A202" s="123"/>
      <c r="B202" s="128"/>
      <c r="C202" s="7" t="s">
        <v>237</v>
      </c>
      <c r="D202" s="7" t="s">
        <v>274</v>
      </c>
      <c r="E202" s="7"/>
      <c r="F202" s="120"/>
      <c r="G202" s="133">
        <v>0</v>
      </c>
      <c r="H202" s="133">
        <v>35000</v>
      </c>
    </row>
    <row r="203" spans="1:8" s="2" customFormat="1" ht="15.75">
      <c r="A203" s="123"/>
      <c r="B203" s="128"/>
      <c r="C203" s="128"/>
      <c r="D203" s="128"/>
      <c r="E203" s="128"/>
      <c r="F203" s="120"/>
      <c r="G203" s="141"/>
      <c r="H203" s="141"/>
    </row>
    <row r="204" spans="1:8" s="2" customFormat="1" ht="15.75">
      <c r="A204" s="150" t="s">
        <v>278</v>
      </c>
      <c r="B204" s="151"/>
      <c r="C204" s="153"/>
      <c r="D204" s="153"/>
      <c r="E204" s="153"/>
      <c r="F204" s="230"/>
      <c r="G204" s="179">
        <f>SUM(G205+G210)</f>
        <v>0</v>
      </c>
      <c r="H204" s="179">
        <f>SUM(H205+H210)</f>
        <v>1164050</v>
      </c>
    </row>
    <row r="205" spans="1:8" s="2" customFormat="1" ht="15.75">
      <c r="A205" s="123" t="s">
        <v>29</v>
      </c>
      <c r="B205" s="128"/>
      <c r="C205" s="124" t="s">
        <v>274</v>
      </c>
      <c r="D205" s="124"/>
      <c r="E205" s="124"/>
      <c r="F205" s="120"/>
      <c r="G205" s="141">
        <f>SUM(G206+G208)</f>
        <v>0</v>
      </c>
      <c r="H205" s="141">
        <f>SUM(H206+H208)</f>
        <v>64000</v>
      </c>
    </row>
    <row r="206" spans="1:8" s="2" customFormat="1" ht="15.75">
      <c r="A206" s="123"/>
      <c r="B206" s="128" t="s">
        <v>31</v>
      </c>
      <c r="C206" s="128"/>
      <c r="D206" s="128" t="s">
        <v>3</v>
      </c>
      <c r="E206" s="19"/>
      <c r="F206" s="120"/>
      <c r="G206" s="133">
        <f>SUM(G207)</f>
        <v>0</v>
      </c>
      <c r="H206" s="133">
        <f>SUM(H207)</f>
        <v>50000</v>
      </c>
    </row>
    <row r="207" spans="1:8" s="2" customFormat="1" ht="15.75">
      <c r="A207" s="123"/>
      <c r="B207" s="128"/>
      <c r="C207" s="128" t="s">
        <v>34</v>
      </c>
      <c r="D207" s="128" t="s">
        <v>35</v>
      </c>
      <c r="E207" s="128"/>
      <c r="F207" s="120"/>
      <c r="G207" s="133">
        <v>0</v>
      </c>
      <c r="H207" s="256">
        <v>50000</v>
      </c>
    </row>
    <row r="208" spans="1:8" s="2" customFormat="1" ht="15.75">
      <c r="A208" s="123"/>
      <c r="B208" s="128" t="s">
        <v>51</v>
      </c>
      <c r="C208" s="128"/>
      <c r="D208" s="128" t="s">
        <v>52</v>
      </c>
      <c r="E208" s="128"/>
      <c r="F208" s="120"/>
      <c r="G208" s="133">
        <f>SUM(G209)</f>
        <v>0</v>
      </c>
      <c r="H208" s="133">
        <f>SUM(H209)</f>
        <v>14000</v>
      </c>
    </row>
    <row r="209" spans="1:8" s="2" customFormat="1" ht="15.75">
      <c r="A209" s="123"/>
      <c r="B209" s="128"/>
      <c r="C209" s="128" t="s">
        <v>53</v>
      </c>
      <c r="D209" s="128" t="s">
        <v>54</v>
      </c>
      <c r="E209" s="128"/>
      <c r="F209" s="120"/>
      <c r="G209" s="133">
        <v>0</v>
      </c>
      <c r="H209" s="256">
        <v>14000</v>
      </c>
    </row>
    <row r="210" spans="1:8" s="2" customFormat="1" ht="15.75">
      <c r="A210" s="123" t="s">
        <v>71</v>
      </c>
      <c r="B210" s="128"/>
      <c r="C210" s="124" t="s">
        <v>72</v>
      </c>
      <c r="D210" s="128"/>
      <c r="E210" s="128"/>
      <c r="F210" s="120"/>
      <c r="G210" s="141">
        <f>SUM(G211+G213)</f>
        <v>0</v>
      </c>
      <c r="H210" s="141">
        <f>SUM(H211+H213)</f>
        <v>1100050</v>
      </c>
    </row>
    <row r="211" spans="1:8" s="2" customFormat="1" ht="15.75">
      <c r="A211" s="127"/>
      <c r="B211" s="128" t="s">
        <v>203</v>
      </c>
      <c r="C211" s="128"/>
      <c r="D211" s="128" t="s">
        <v>204</v>
      </c>
      <c r="E211" s="128"/>
      <c r="F211" s="120"/>
      <c r="G211" s="133">
        <f>SUM(G212)</f>
        <v>0</v>
      </c>
      <c r="H211" s="133">
        <f>SUM(H212)</f>
        <v>866180</v>
      </c>
    </row>
    <row r="212" spans="1:8" s="2" customFormat="1" ht="15.75">
      <c r="A212" s="127"/>
      <c r="B212" s="128"/>
      <c r="C212" s="128"/>
      <c r="D212" s="128"/>
      <c r="E212" s="128" t="s">
        <v>281</v>
      </c>
      <c r="F212" s="120"/>
      <c r="G212" s="133">
        <v>0</v>
      </c>
      <c r="H212" s="133">
        <v>866180</v>
      </c>
    </row>
    <row r="213" spans="1:8" s="2" customFormat="1" ht="15.75">
      <c r="A213" s="127"/>
      <c r="B213" s="128" t="s">
        <v>205</v>
      </c>
      <c r="C213" s="128"/>
      <c r="D213" s="128" t="s">
        <v>280</v>
      </c>
      <c r="E213" s="128"/>
      <c r="F213" s="120"/>
      <c r="G213" s="133">
        <v>0</v>
      </c>
      <c r="H213" s="133">
        <v>233870</v>
      </c>
    </row>
    <row r="214" spans="1:8" s="2" customFormat="1" ht="15.75">
      <c r="A214" s="127"/>
      <c r="B214" s="128"/>
      <c r="C214" s="128"/>
      <c r="D214" s="128"/>
      <c r="E214" s="128"/>
      <c r="F214" s="120"/>
      <c r="G214" s="117"/>
      <c r="H214" s="275"/>
    </row>
    <row r="215" spans="1:8" s="2" customFormat="1" ht="16.5" thickBot="1">
      <c r="A215" s="138" t="s">
        <v>179</v>
      </c>
      <c r="B215" s="139"/>
      <c r="C215" s="139"/>
      <c r="D215" s="139"/>
      <c r="E215" s="139"/>
      <c r="F215" s="140">
        <v>4</v>
      </c>
      <c r="G215" s="234">
        <f>SUM(G159+G140+G126+G110+G97+G89+G57+G9+G173+G181+G51+G44+G135+G118+G186+G191+G199+G204)</f>
        <v>33763420</v>
      </c>
      <c r="H215" s="234">
        <f>SUM(H159+H140+H126+H110+H97+H89+H57+H9+H173+H181+H51+H44+H135+H118+H186+H191+H199+H204)</f>
        <v>71887480</v>
      </c>
    </row>
    <row r="216" spans="2:6" s="2" customFormat="1" ht="15.75">
      <c r="B216" s="6"/>
      <c r="C216" s="6"/>
      <c r="D216" s="6"/>
      <c r="E216" s="6"/>
      <c r="F216" s="6"/>
    </row>
    <row r="217" spans="1:6" s="2" customFormat="1" ht="15.75">
      <c r="A217" s="49"/>
      <c r="B217" s="7"/>
      <c r="C217" s="7"/>
      <c r="D217" s="7"/>
      <c r="E217" s="7"/>
      <c r="F217" s="7"/>
    </row>
    <row r="218" spans="1:6" s="2" customFormat="1" ht="15.75">
      <c r="A218" s="49"/>
      <c r="B218" s="7"/>
      <c r="C218" s="7"/>
      <c r="D218" s="7"/>
      <c r="E218" s="7"/>
      <c r="F218" s="7"/>
    </row>
    <row r="219" spans="1:6" s="2" customFormat="1" ht="15.75">
      <c r="A219" s="49"/>
      <c r="B219" s="7"/>
      <c r="C219" s="7"/>
      <c r="D219" s="7"/>
      <c r="E219" s="7"/>
      <c r="F219" s="7"/>
    </row>
    <row r="220" spans="1:6" s="2" customFormat="1" ht="15.75">
      <c r="A220" s="49"/>
      <c r="B220" s="7"/>
      <c r="C220" s="7"/>
      <c r="D220" s="7"/>
      <c r="E220" s="7"/>
      <c r="F220" s="7"/>
    </row>
    <row r="221" spans="1:6" s="2" customFormat="1" ht="15.75">
      <c r="A221" s="49"/>
      <c r="B221" s="7"/>
      <c r="C221" s="7"/>
      <c r="D221" s="7"/>
      <c r="E221" s="7"/>
      <c r="F221" s="7"/>
    </row>
    <row r="222" spans="1:6" s="2" customFormat="1" ht="15.75">
      <c r="A222" s="49"/>
      <c r="B222" s="7"/>
      <c r="C222" s="7"/>
      <c r="D222" s="7"/>
      <c r="E222" s="7"/>
      <c r="F222" s="7"/>
    </row>
    <row r="223" spans="1:6" s="2" customFormat="1" ht="15.75">
      <c r="A223" s="49"/>
      <c r="B223" s="7"/>
      <c r="C223" s="7"/>
      <c r="D223" s="7"/>
      <c r="E223" s="7"/>
      <c r="F223" s="7"/>
    </row>
    <row r="224" spans="1:6" s="2" customFormat="1" ht="15.75">
      <c r="A224" s="49"/>
      <c r="B224" s="7"/>
      <c r="C224" s="7"/>
      <c r="D224" s="7"/>
      <c r="E224" s="7"/>
      <c r="F224" s="7"/>
    </row>
    <row r="225" spans="1:6" s="2" customFormat="1" ht="15.75">
      <c r="A225" s="49"/>
      <c r="B225" s="7"/>
      <c r="C225" s="7"/>
      <c r="D225" s="7"/>
      <c r="E225" s="7"/>
      <c r="F225" s="7"/>
    </row>
    <row r="226" spans="1:6" s="2" customFormat="1" ht="15.75">
      <c r="A226" s="49"/>
      <c r="B226" s="7"/>
      <c r="C226" s="7"/>
      <c r="D226" s="7"/>
      <c r="E226" s="7"/>
      <c r="F226" s="7"/>
    </row>
    <row r="227" spans="1:6" s="2" customFormat="1" ht="15.75">
      <c r="A227" s="49"/>
      <c r="B227" s="7"/>
      <c r="C227" s="7"/>
      <c r="D227" s="7"/>
      <c r="E227" s="7"/>
      <c r="F227" s="7"/>
    </row>
    <row r="228" spans="1:6" s="2" customFormat="1" ht="15.75">
      <c r="A228" s="49"/>
      <c r="B228" s="7"/>
      <c r="C228" s="7"/>
      <c r="D228" s="7"/>
      <c r="E228" s="7"/>
      <c r="F228" s="7"/>
    </row>
    <row r="229" spans="1:6" s="2" customFormat="1" ht="15.75">
      <c r="A229" s="49"/>
      <c r="B229" s="7"/>
      <c r="C229" s="7"/>
      <c r="D229" s="7"/>
      <c r="E229" s="7"/>
      <c r="F229" s="7"/>
    </row>
    <row r="230" spans="1:6" s="2" customFormat="1" ht="15.75">
      <c r="A230" s="49"/>
      <c r="B230" s="7"/>
      <c r="C230" s="7"/>
      <c r="D230" s="7"/>
      <c r="E230" s="7"/>
      <c r="F230" s="7"/>
    </row>
    <row r="231" spans="1:6" s="2" customFormat="1" ht="15.75">
      <c r="A231" s="49"/>
      <c r="B231" s="7"/>
      <c r="C231" s="7"/>
      <c r="D231" s="7"/>
      <c r="E231" s="7"/>
      <c r="F231" s="7"/>
    </row>
    <row r="232" spans="1:6" s="2" customFormat="1" ht="15.75">
      <c r="A232" s="49"/>
      <c r="B232" s="7"/>
      <c r="C232" s="7"/>
      <c r="D232" s="7"/>
      <c r="E232" s="7"/>
      <c r="F232" s="7"/>
    </row>
    <row r="233" spans="1:6" s="2" customFormat="1" ht="15.75">
      <c r="A233" s="49"/>
      <c r="B233" s="7"/>
      <c r="C233" s="7"/>
      <c r="D233" s="7"/>
      <c r="E233" s="7"/>
      <c r="F233" s="7"/>
    </row>
    <row r="234" spans="1:6" s="2" customFormat="1" ht="15.75">
      <c r="A234" s="49"/>
      <c r="B234" s="7"/>
      <c r="C234" s="7"/>
      <c r="D234" s="7"/>
      <c r="E234" s="7"/>
      <c r="F234" s="7"/>
    </row>
    <row r="235" spans="1:6" s="2" customFormat="1" ht="15.75">
      <c r="A235" s="49"/>
      <c r="B235" s="7"/>
      <c r="C235" s="7"/>
      <c r="D235" s="7"/>
      <c r="E235" s="7"/>
      <c r="F235" s="7"/>
    </row>
    <row r="236" spans="1:6" s="2" customFormat="1" ht="15.75">
      <c r="A236" s="49"/>
      <c r="B236" s="7"/>
      <c r="C236" s="7"/>
      <c r="D236" s="7"/>
      <c r="E236" s="7"/>
      <c r="F236" s="7"/>
    </row>
    <row r="237" spans="1:6" s="2" customFormat="1" ht="15.75">
      <c r="A237" s="49"/>
      <c r="B237" s="7"/>
      <c r="C237" s="7"/>
      <c r="D237" s="7"/>
      <c r="E237" s="7"/>
      <c r="F237" s="7"/>
    </row>
    <row r="238" spans="1:6" s="2" customFormat="1" ht="15.75">
      <c r="A238" s="49"/>
      <c r="B238" s="7"/>
      <c r="C238" s="7"/>
      <c r="D238" s="7"/>
      <c r="E238" s="7"/>
      <c r="F238" s="7"/>
    </row>
    <row r="239" spans="1:6" s="2" customFormat="1" ht="15.75">
      <c r="A239" s="49"/>
      <c r="B239" s="7"/>
      <c r="C239" s="7"/>
      <c r="D239" s="7"/>
      <c r="E239" s="7"/>
      <c r="F239" s="7"/>
    </row>
    <row r="240" spans="1:11" s="9" customFormat="1" ht="15.75">
      <c r="A240" s="51"/>
      <c r="B240" s="31"/>
      <c r="C240" s="31"/>
      <c r="D240" s="31"/>
      <c r="E240" s="31"/>
      <c r="F240" s="31"/>
      <c r="I240" s="2"/>
      <c r="J240" s="2"/>
      <c r="K240" s="2"/>
    </row>
    <row r="241" spans="1:6" s="2" customFormat="1" ht="15.75">
      <c r="A241" s="49"/>
      <c r="B241" s="7"/>
      <c r="C241" s="7"/>
      <c r="D241" s="7"/>
      <c r="E241" s="7"/>
      <c r="F241" s="7"/>
    </row>
    <row r="242" spans="1:10" s="2" customFormat="1" ht="15.75">
      <c r="A242" s="49"/>
      <c r="B242" s="7"/>
      <c r="C242" s="7"/>
      <c r="D242" s="7"/>
      <c r="E242" s="7"/>
      <c r="F242" s="7"/>
      <c r="J242" s="9"/>
    </row>
    <row r="243" spans="1:11" s="2" customFormat="1" ht="15.75">
      <c r="A243" s="49"/>
      <c r="B243" s="7"/>
      <c r="C243" s="7"/>
      <c r="D243" s="7"/>
      <c r="E243" s="7"/>
      <c r="F243" s="7"/>
      <c r="I243" s="9"/>
      <c r="K243" s="9"/>
    </row>
    <row r="244" spans="1:6" s="2" customFormat="1" ht="15.75">
      <c r="A244" s="49"/>
      <c r="B244" s="7"/>
      <c r="C244" s="7"/>
      <c r="D244" s="7"/>
      <c r="E244" s="7"/>
      <c r="F244" s="7"/>
    </row>
    <row r="245" spans="1:6" s="2" customFormat="1" ht="15.75">
      <c r="A245" s="49"/>
      <c r="B245" s="7"/>
      <c r="C245" s="7"/>
      <c r="D245" s="7"/>
      <c r="E245" s="7"/>
      <c r="F245" s="7"/>
    </row>
    <row r="246" spans="1:6" s="2" customFormat="1" ht="15.75">
      <c r="A246" s="49"/>
      <c r="B246" s="7"/>
      <c r="C246" s="7"/>
      <c r="D246" s="7"/>
      <c r="E246" s="7"/>
      <c r="F246" s="7"/>
    </row>
    <row r="247" spans="1:6" s="2" customFormat="1" ht="15.75">
      <c r="A247" s="49"/>
      <c r="B247" s="7"/>
      <c r="C247" s="7"/>
      <c r="D247" s="7"/>
      <c r="E247" s="7"/>
      <c r="F247" s="7"/>
    </row>
    <row r="248" spans="1:6" s="2" customFormat="1" ht="15.75">
      <c r="A248" s="49"/>
      <c r="B248" s="7"/>
      <c r="C248" s="7"/>
      <c r="D248" s="7"/>
      <c r="E248" s="7"/>
      <c r="F248" s="7"/>
    </row>
    <row r="249" spans="1:6" s="2" customFormat="1" ht="15.75">
      <c r="A249" s="49"/>
      <c r="B249" s="7"/>
      <c r="C249" s="7"/>
      <c r="D249" s="7"/>
      <c r="E249" s="7"/>
      <c r="F249" s="7"/>
    </row>
    <row r="250" spans="1:6" s="2" customFormat="1" ht="15.75">
      <c r="A250" s="49"/>
      <c r="B250" s="7"/>
      <c r="C250" s="7"/>
      <c r="D250" s="7"/>
      <c r="E250" s="7"/>
      <c r="F250" s="7"/>
    </row>
    <row r="251" spans="1:6" s="2" customFormat="1" ht="15.75">
      <c r="A251" s="49"/>
      <c r="B251" s="7"/>
      <c r="C251" s="7"/>
      <c r="D251" s="7"/>
      <c r="E251" s="7"/>
      <c r="F251" s="7"/>
    </row>
    <row r="252" spans="1:6" s="2" customFormat="1" ht="15.75">
      <c r="A252" s="49"/>
      <c r="B252" s="7"/>
      <c r="C252" s="7"/>
      <c r="D252" s="7"/>
      <c r="E252" s="7"/>
      <c r="F252" s="7"/>
    </row>
    <row r="253" spans="1:6" s="2" customFormat="1" ht="15.75">
      <c r="A253" s="49"/>
      <c r="B253" s="7"/>
      <c r="C253" s="7"/>
      <c r="D253" s="7"/>
      <c r="E253" s="7"/>
      <c r="F253" s="7"/>
    </row>
    <row r="254" spans="1:6" s="2" customFormat="1" ht="15.75">
      <c r="A254" s="49"/>
      <c r="B254" s="7"/>
      <c r="C254" s="7"/>
      <c r="D254" s="7"/>
      <c r="E254" s="7"/>
      <c r="F254" s="7"/>
    </row>
    <row r="255" spans="1:6" s="2" customFormat="1" ht="15.75">
      <c r="A255" s="49"/>
      <c r="B255" s="7"/>
      <c r="C255" s="7"/>
      <c r="D255" s="7"/>
      <c r="E255" s="7"/>
      <c r="F255" s="7"/>
    </row>
    <row r="256" spans="1:6" s="2" customFormat="1" ht="15.75">
      <c r="A256" s="49"/>
      <c r="B256" s="7"/>
      <c r="C256" s="7"/>
      <c r="D256" s="7"/>
      <c r="E256" s="7"/>
      <c r="F256" s="7"/>
    </row>
    <row r="257" spans="1:6" s="2" customFormat="1" ht="15.75">
      <c r="A257" s="49"/>
      <c r="B257" s="7"/>
      <c r="C257" s="7"/>
      <c r="D257" s="7"/>
      <c r="E257" s="7"/>
      <c r="F257" s="7"/>
    </row>
    <row r="258" spans="1:6" s="2" customFormat="1" ht="15.75">
      <c r="A258" s="49"/>
      <c r="B258" s="7"/>
      <c r="C258" s="7"/>
      <c r="D258" s="7"/>
      <c r="E258" s="7"/>
      <c r="F258" s="7"/>
    </row>
    <row r="259" spans="1:6" s="2" customFormat="1" ht="15.75">
      <c r="A259" s="49"/>
      <c r="B259" s="7"/>
      <c r="C259" s="7"/>
      <c r="D259" s="7"/>
      <c r="E259" s="7"/>
      <c r="F259" s="7"/>
    </row>
    <row r="260" spans="1:6" s="2" customFormat="1" ht="15.75">
      <c r="A260" s="49"/>
      <c r="B260" s="7"/>
      <c r="C260" s="7"/>
      <c r="D260" s="7"/>
      <c r="E260" s="7"/>
      <c r="F260" s="7"/>
    </row>
    <row r="261" spans="1:6" s="2" customFormat="1" ht="15.75">
      <c r="A261" s="49"/>
      <c r="B261" s="7"/>
      <c r="C261" s="7"/>
      <c r="D261" s="7"/>
      <c r="E261" s="7"/>
      <c r="F261" s="7"/>
    </row>
    <row r="262" spans="1:6" s="2" customFormat="1" ht="15.75">
      <c r="A262" s="49"/>
      <c r="B262" s="7"/>
      <c r="C262" s="7"/>
      <c r="D262" s="7"/>
      <c r="E262" s="10"/>
      <c r="F262" s="7"/>
    </row>
    <row r="263" spans="1:6" s="2" customFormat="1" ht="15.75">
      <c r="A263" s="49"/>
      <c r="B263" s="7"/>
      <c r="C263" s="7"/>
      <c r="D263" s="7"/>
      <c r="E263" s="10"/>
      <c r="F263" s="7"/>
    </row>
    <row r="264" spans="1:6" s="2" customFormat="1" ht="15.75">
      <c r="A264" s="49"/>
      <c r="B264" s="7"/>
      <c r="C264" s="7"/>
      <c r="D264" s="7"/>
      <c r="E264" s="7"/>
      <c r="F264" s="7"/>
    </row>
    <row r="265" spans="1:6" s="2" customFormat="1" ht="15.75">
      <c r="A265" s="49"/>
      <c r="B265" s="7"/>
      <c r="C265" s="7"/>
      <c r="D265" s="7"/>
      <c r="E265" s="10"/>
      <c r="F265" s="7"/>
    </row>
    <row r="266" spans="1:6" s="2" customFormat="1" ht="15.75">
      <c r="A266" s="49"/>
      <c r="B266" s="7"/>
      <c r="C266" s="7"/>
      <c r="D266" s="7"/>
      <c r="E266" s="10"/>
      <c r="F266" s="7"/>
    </row>
    <row r="267" spans="1:6" s="2" customFormat="1" ht="15.75">
      <c r="A267" s="49"/>
      <c r="B267" s="7"/>
      <c r="C267" s="7"/>
      <c r="D267" s="7"/>
      <c r="E267" s="7"/>
      <c r="F267" s="7"/>
    </row>
    <row r="268" spans="1:6" s="2" customFormat="1" ht="15.75">
      <c r="A268" s="49"/>
      <c r="B268" s="7"/>
      <c r="C268" s="7"/>
      <c r="D268" s="7"/>
      <c r="E268" s="7"/>
      <c r="F268" s="7"/>
    </row>
    <row r="269" spans="1:6" s="2" customFormat="1" ht="15.75">
      <c r="A269" s="49"/>
      <c r="B269" s="7"/>
      <c r="C269" s="7"/>
      <c r="D269" s="7"/>
      <c r="E269" s="7"/>
      <c r="F269" s="7"/>
    </row>
    <row r="270" spans="1:11" s="9" customFormat="1" ht="15.75">
      <c r="A270" s="51"/>
      <c r="B270" s="31"/>
      <c r="C270" s="31"/>
      <c r="D270" s="31"/>
      <c r="E270" s="31"/>
      <c r="F270" s="31"/>
      <c r="I270" s="2"/>
      <c r="J270" s="2"/>
      <c r="K270" s="2"/>
    </row>
    <row r="271" spans="1:6" s="2" customFormat="1" ht="15.75">
      <c r="A271" s="49"/>
      <c r="B271" s="7"/>
      <c r="C271" s="7"/>
      <c r="D271" s="7"/>
      <c r="E271" s="7"/>
      <c r="F271" s="7"/>
    </row>
    <row r="272" spans="1:10" s="2" customFormat="1" ht="15.75">
      <c r="A272" s="49"/>
      <c r="B272" s="7"/>
      <c r="C272" s="7"/>
      <c r="D272" s="7"/>
      <c r="E272" s="7"/>
      <c r="F272" s="7"/>
      <c r="J272" s="9"/>
    </row>
    <row r="273" spans="1:11" s="2" customFormat="1" ht="15.75">
      <c r="A273" s="49"/>
      <c r="B273" s="7"/>
      <c r="C273" s="7"/>
      <c r="D273" s="7"/>
      <c r="E273" s="7"/>
      <c r="F273" s="7"/>
      <c r="I273" s="9"/>
      <c r="K273" s="9"/>
    </row>
    <row r="274" spans="1:6" s="2" customFormat="1" ht="15.75">
      <c r="A274" s="49"/>
      <c r="B274" s="7"/>
      <c r="C274" s="7"/>
      <c r="D274" s="7"/>
      <c r="E274" s="29"/>
      <c r="F274" s="30"/>
    </row>
    <row r="275" spans="1:6" s="2" customFormat="1" ht="15.75">
      <c r="A275" s="49"/>
      <c r="B275" s="7"/>
      <c r="C275" s="7"/>
      <c r="D275" s="7"/>
      <c r="E275" s="30"/>
      <c r="F275" s="30"/>
    </row>
    <row r="276" spans="1:6" s="2" customFormat="1" ht="15.75">
      <c r="A276" s="49"/>
      <c r="B276" s="7"/>
      <c r="C276" s="7"/>
      <c r="D276" s="7"/>
      <c r="E276" s="7"/>
      <c r="F276" s="42"/>
    </row>
    <row r="277" spans="1:6" s="2" customFormat="1" ht="15.75">
      <c r="A277" s="49"/>
      <c r="B277" s="7"/>
      <c r="C277" s="7"/>
      <c r="D277" s="7"/>
      <c r="E277" s="7"/>
      <c r="F277" s="7"/>
    </row>
    <row r="278" spans="1:6" s="2" customFormat="1" ht="15.75">
      <c r="A278" s="49"/>
      <c r="B278" s="7"/>
      <c r="C278" s="7"/>
      <c r="D278" s="7"/>
      <c r="E278" s="7"/>
      <c r="F278" s="7"/>
    </row>
    <row r="279" spans="1:6" s="2" customFormat="1" ht="15.75">
      <c r="A279" s="49"/>
      <c r="B279" s="7"/>
      <c r="C279" s="7"/>
      <c r="D279" s="7"/>
      <c r="E279" s="30"/>
      <c r="F279" s="15"/>
    </row>
    <row r="280" spans="1:6" s="2" customFormat="1" ht="15.75">
      <c r="A280" s="49"/>
      <c r="B280" s="7"/>
      <c r="C280" s="7"/>
      <c r="D280" s="7"/>
      <c r="E280" s="14"/>
      <c r="F280" s="7"/>
    </row>
    <row r="281" spans="1:6" s="2" customFormat="1" ht="15.75">
      <c r="A281" s="49"/>
      <c r="B281" s="7"/>
      <c r="C281" s="7"/>
      <c r="D281" s="7"/>
      <c r="E281" s="7"/>
      <c r="F281" s="7"/>
    </row>
    <row r="282" spans="1:6" s="2" customFormat="1" ht="15.75">
      <c r="A282" s="49"/>
      <c r="B282" s="7"/>
      <c r="C282" s="7"/>
      <c r="D282" s="7"/>
      <c r="E282" s="7"/>
      <c r="F282" s="7"/>
    </row>
    <row r="283" spans="1:6" s="2" customFormat="1" ht="15.75">
      <c r="A283" s="49"/>
      <c r="B283" s="7"/>
      <c r="C283" s="7"/>
      <c r="D283" s="7"/>
      <c r="E283" s="7"/>
      <c r="F283" s="7"/>
    </row>
    <row r="284" spans="1:6" s="2" customFormat="1" ht="15.75">
      <c r="A284" s="49"/>
      <c r="B284" s="7"/>
      <c r="C284" s="7"/>
      <c r="D284" s="7"/>
      <c r="E284" s="7"/>
      <c r="F284" s="7"/>
    </row>
    <row r="285" spans="1:6" s="2" customFormat="1" ht="15.75">
      <c r="A285" s="49"/>
      <c r="B285" s="7"/>
      <c r="C285" s="7"/>
      <c r="D285" s="7"/>
      <c r="E285" s="7"/>
      <c r="F285" s="7"/>
    </row>
    <row r="286" spans="1:6" s="2" customFormat="1" ht="15.75">
      <c r="A286" s="49"/>
      <c r="B286" s="7"/>
      <c r="C286" s="7"/>
      <c r="D286" s="7"/>
      <c r="E286" s="7"/>
      <c r="F286" s="7"/>
    </row>
    <row r="287" spans="1:6" s="2" customFormat="1" ht="15.75">
      <c r="A287" s="49"/>
      <c r="B287" s="7"/>
      <c r="C287" s="7"/>
      <c r="D287" s="7"/>
      <c r="E287" s="7"/>
      <c r="F287" s="7"/>
    </row>
    <row r="288" spans="1:6" s="2" customFormat="1" ht="15.75">
      <c r="A288" s="51"/>
      <c r="B288" s="31"/>
      <c r="C288" s="31"/>
      <c r="D288" s="31"/>
      <c r="E288" s="31"/>
      <c r="F288" s="7"/>
    </row>
    <row r="289" spans="1:6" s="2" customFormat="1" ht="15.75">
      <c r="A289" s="49"/>
      <c r="B289" s="7"/>
      <c r="C289" s="7"/>
      <c r="D289" s="7"/>
      <c r="E289" s="7"/>
      <c r="F289" s="7"/>
    </row>
    <row r="290" spans="1:6" s="2" customFormat="1" ht="15.75">
      <c r="A290" s="49"/>
      <c r="B290" s="7"/>
      <c r="C290" s="7"/>
      <c r="D290" s="7"/>
      <c r="E290" s="7"/>
      <c r="F290" s="7"/>
    </row>
    <row r="291" spans="1:6" s="2" customFormat="1" ht="15.75">
      <c r="A291" s="49"/>
      <c r="B291" s="7"/>
      <c r="C291" s="7"/>
      <c r="D291" s="7"/>
      <c r="E291" s="7"/>
      <c r="F291" s="7"/>
    </row>
    <row r="292" spans="1:6" s="2" customFormat="1" ht="15.75">
      <c r="A292" s="49"/>
      <c r="B292" s="7"/>
      <c r="C292" s="7"/>
      <c r="D292" s="7"/>
      <c r="E292" s="7"/>
      <c r="F292" s="7"/>
    </row>
    <row r="293" spans="1:6" s="2" customFormat="1" ht="15.75">
      <c r="A293" s="49"/>
      <c r="B293" s="7"/>
      <c r="C293" s="7"/>
      <c r="D293" s="7"/>
      <c r="E293" s="7"/>
      <c r="F293" s="7"/>
    </row>
    <row r="294" spans="1:6" s="2" customFormat="1" ht="15.75">
      <c r="A294" s="49"/>
      <c r="B294" s="7"/>
      <c r="C294" s="7"/>
      <c r="D294" s="7"/>
      <c r="E294" s="7"/>
      <c r="F294" s="7"/>
    </row>
    <row r="295" spans="1:6" s="2" customFormat="1" ht="15.75">
      <c r="A295" s="51"/>
      <c r="B295" s="31"/>
      <c r="C295" s="31"/>
      <c r="D295" s="31"/>
      <c r="E295" s="31"/>
      <c r="F295" s="7"/>
    </row>
    <row r="296" spans="1:6" s="2" customFormat="1" ht="15.75">
      <c r="A296" s="49"/>
      <c r="B296" s="7"/>
      <c r="C296" s="7"/>
      <c r="D296" s="7"/>
      <c r="E296" s="7"/>
      <c r="F296" s="7"/>
    </row>
    <row r="297" spans="1:6" s="2" customFormat="1" ht="15.75">
      <c r="A297" s="49"/>
      <c r="B297" s="7"/>
      <c r="C297" s="7"/>
      <c r="D297" s="7"/>
      <c r="E297" s="7"/>
      <c r="F297" s="7"/>
    </row>
    <row r="298" spans="1:6" s="2" customFormat="1" ht="15.75">
      <c r="A298" s="49"/>
      <c r="B298" s="7"/>
      <c r="C298" s="7"/>
      <c r="D298" s="7"/>
      <c r="E298" s="7"/>
      <c r="F298" s="7"/>
    </row>
    <row r="299" spans="1:6" s="2" customFormat="1" ht="15.75">
      <c r="A299" s="49"/>
      <c r="B299" s="7"/>
      <c r="C299" s="7"/>
      <c r="D299" s="7"/>
      <c r="E299" s="7"/>
      <c r="F299" s="7"/>
    </row>
    <row r="300" spans="1:6" s="2" customFormat="1" ht="15.75">
      <c r="A300" s="49"/>
      <c r="B300" s="7"/>
      <c r="C300" s="7"/>
      <c r="D300" s="7"/>
      <c r="E300" s="7"/>
      <c r="F300" s="7"/>
    </row>
    <row r="301" spans="1:6" s="2" customFormat="1" ht="15.75">
      <c r="A301" s="49"/>
      <c r="B301" s="7"/>
      <c r="C301" s="7"/>
      <c r="D301" s="7"/>
      <c r="E301" s="7"/>
      <c r="F301" s="7"/>
    </row>
    <row r="302" spans="1:6" s="2" customFormat="1" ht="15.75">
      <c r="A302" s="51"/>
      <c r="B302" s="31"/>
      <c r="C302" s="31"/>
      <c r="D302" s="31"/>
      <c r="E302" s="31"/>
      <c r="F302" s="7"/>
    </row>
    <row r="303" spans="1:6" s="2" customFormat="1" ht="15.75">
      <c r="A303" s="49"/>
      <c r="B303" s="7"/>
      <c r="C303" s="7"/>
      <c r="D303" s="7"/>
      <c r="E303" s="7"/>
      <c r="F303" s="7"/>
    </row>
    <row r="304" spans="1:6" s="2" customFormat="1" ht="15.75">
      <c r="A304" s="49"/>
      <c r="B304" s="7"/>
      <c r="C304" s="7"/>
      <c r="D304" s="7"/>
      <c r="E304" s="7"/>
      <c r="F304" s="7"/>
    </row>
    <row r="305" spans="1:6" s="2" customFormat="1" ht="15.75">
      <c r="A305" s="49"/>
      <c r="B305" s="7"/>
      <c r="C305" s="7"/>
      <c r="D305" s="7"/>
      <c r="E305" s="7"/>
      <c r="F305" s="7"/>
    </row>
    <row r="306" spans="1:6" s="2" customFormat="1" ht="15.75">
      <c r="A306" s="49"/>
      <c r="B306" s="7"/>
      <c r="C306" s="7"/>
      <c r="D306" s="7"/>
      <c r="E306" s="7"/>
      <c r="F306" s="7"/>
    </row>
    <row r="307" spans="1:6" s="2" customFormat="1" ht="15.75">
      <c r="A307" s="51"/>
      <c r="B307" s="31"/>
      <c r="C307" s="31"/>
      <c r="D307" s="31"/>
      <c r="E307" s="31"/>
      <c r="F307" s="7"/>
    </row>
    <row r="308" spans="1:6" s="2" customFormat="1" ht="15.75">
      <c r="A308" s="49"/>
      <c r="B308" s="7"/>
      <c r="C308" s="7"/>
      <c r="D308" s="7"/>
      <c r="E308" s="7"/>
      <c r="F308" s="7"/>
    </row>
    <row r="309" spans="1:6" s="2" customFormat="1" ht="15.75">
      <c r="A309" s="49"/>
      <c r="B309" s="7"/>
      <c r="C309" s="7"/>
      <c r="D309" s="7"/>
      <c r="E309" s="7"/>
      <c r="F309" s="7"/>
    </row>
    <row r="310" spans="1:6" s="2" customFormat="1" ht="15.75">
      <c r="A310" s="49"/>
      <c r="B310" s="7"/>
      <c r="C310" s="7"/>
      <c r="D310" s="7"/>
      <c r="E310" s="7"/>
      <c r="F310" s="7"/>
    </row>
    <row r="311" spans="1:6" s="2" customFormat="1" ht="15.75">
      <c r="A311" s="49"/>
      <c r="B311" s="7"/>
      <c r="C311" s="7"/>
      <c r="D311" s="7"/>
      <c r="E311" s="7"/>
      <c r="F311" s="7"/>
    </row>
    <row r="312" spans="1:6" s="2" customFormat="1" ht="15.75">
      <c r="A312" s="49"/>
      <c r="B312" s="7"/>
      <c r="C312" s="7"/>
      <c r="D312" s="7"/>
      <c r="E312" s="7"/>
      <c r="F312" s="7"/>
    </row>
    <row r="313" spans="1:6" s="2" customFormat="1" ht="15.75">
      <c r="A313" s="49"/>
      <c r="B313" s="7"/>
      <c r="C313" s="7"/>
      <c r="D313" s="7"/>
      <c r="E313" s="7"/>
      <c r="F313" s="7"/>
    </row>
    <row r="314" spans="1:6" s="2" customFormat="1" ht="15.75">
      <c r="A314" s="49"/>
      <c r="B314" s="7"/>
      <c r="C314" s="7"/>
      <c r="D314" s="7"/>
      <c r="E314" s="7"/>
      <c r="F314" s="7"/>
    </row>
    <row r="315" spans="1:6" s="2" customFormat="1" ht="15.75">
      <c r="A315" s="49"/>
      <c r="B315" s="7"/>
      <c r="C315" s="7"/>
      <c r="D315" s="7"/>
      <c r="E315" s="7"/>
      <c r="F315" s="7"/>
    </row>
    <row r="316" spans="1:6" s="2" customFormat="1" ht="15.75">
      <c r="A316" s="49"/>
      <c r="B316" s="7"/>
      <c r="C316" s="7"/>
      <c r="D316" s="7"/>
      <c r="E316" s="7"/>
      <c r="F316" s="7"/>
    </row>
    <row r="317" spans="1:6" s="2" customFormat="1" ht="15.75">
      <c r="A317" s="49"/>
      <c r="B317" s="7"/>
      <c r="C317" s="49"/>
      <c r="D317" s="49"/>
      <c r="E317" s="7"/>
      <c r="F317" s="7"/>
    </row>
    <row r="318" spans="1:6" s="2" customFormat="1" ht="15.75">
      <c r="A318" s="49"/>
      <c r="B318" s="7"/>
      <c r="C318" s="49"/>
      <c r="D318" s="345"/>
      <c r="E318" s="345"/>
      <c r="F318" s="7"/>
    </row>
    <row r="319" spans="1:6" s="2" customFormat="1" ht="15.75">
      <c r="A319" s="49"/>
      <c r="B319" s="7"/>
      <c r="C319" s="49"/>
      <c r="D319" s="7"/>
      <c r="E319" s="7"/>
      <c r="F319" s="7"/>
    </row>
    <row r="320" spans="1:6" s="2" customFormat="1" ht="15.75">
      <c r="A320" s="49"/>
      <c r="B320" s="7"/>
      <c r="C320" s="49"/>
      <c r="D320" s="7"/>
      <c r="E320" s="7"/>
      <c r="F320" s="7"/>
    </row>
    <row r="321" spans="1:6" s="2" customFormat="1" ht="15.75">
      <c r="A321" s="49"/>
      <c r="B321" s="7"/>
      <c r="C321" s="49"/>
      <c r="D321" s="7"/>
      <c r="E321" s="7"/>
      <c r="F321" s="7"/>
    </row>
    <row r="322" spans="1:6" s="2" customFormat="1" ht="15.75">
      <c r="A322" s="49"/>
      <c r="B322" s="7"/>
      <c r="C322" s="49"/>
      <c r="D322" s="7"/>
      <c r="E322" s="7"/>
      <c r="F322" s="7"/>
    </row>
    <row r="323" spans="1:6" s="2" customFormat="1" ht="15.75">
      <c r="A323" s="49"/>
      <c r="B323" s="7"/>
      <c r="C323" s="49"/>
      <c r="D323" s="7"/>
      <c r="E323" s="7"/>
      <c r="F323" s="7"/>
    </row>
    <row r="324" spans="1:6" s="2" customFormat="1" ht="15.75">
      <c r="A324" s="49"/>
      <c r="B324" s="7"/>
      <c r="C324" s="49"/>
      <c r="D324" s="7"/>
      <c r="E324" s="7"/>
      <c r="F324" s="7"/>
    </row>
    <row r="325" spans="1:6" s="2" customFormat="1" ht="15.75">
      <c r="A325" s="49"/>
      <c r="B325" s="7"/>
      <c r="C325" s="7"/>
      <c r="D325" s="7"/>
      <c r="E325" s="7"/>
      <c r="F325" s="7"/>
    </row>
    <row r="326" spans="1:6" s="2" customFormat="1" ht="15.75">
      <c r="A326" s="49"/>
      <c r="B326" s="7"/>
      <c r="C326" s="7"/>
      <c r="D326" s="7"/>
      <c r="E326" s="103"/>
      <c r="F326" s="103"/>
    </row>
    <row r="327" spans="1:6" s="2" customFormat="1" ht="15.75">
      <c r="A327" s="49"/>
      <c r="B327" s="7"/>
      <c r="C327" s="7"/>
      <c r="D327" s="7"/>
      <c r="E327" s="103"/>
      <c r="F327" s="103"/>
    </row>
    <row r="328" spans="1:6" s="2" customFormat="1" ht="15.75">
      <c r="A328" s="49"/>
      <c r="B328" s="7"/>
      <c r="C328" s="7"/>
      <c r="D328" s="7"/>
      <c r="E328" s="103"/>
      <c r="F328" s="103"/>
    </row>
    <row r="329" spans="1:6" s="2" customFormat="1" ht="15.75">
      <c r="A329" s="49"/>
      <c r="B329" s="7"/>
      <c r="C329" s="7"/>
      <c r="D329" s="7"/>
      <c r="E329" s="103"/>
      <c r="F329" s="103"/>
    </row>
    <row r="330" spans="1:6" s="2" customFormat="1" ht="15.75">
      <c r="A330" s="49"/>
      <c r="B330" s="7"/>
      <c r="C330" s="7"/>
      <c r="D330" s="7"/>
      <c r="E330" s="103"/>
      <c r="F330" s="103"/>
    </row>
    <row r="331" spans="1:6" s="2" customFormat="1" ht="15.75">
      <c r="A331" s="49"/>
      <c r="B331" s="7"/>
      <c r="C331" s="7"/>
      <c r="D331" s="7"/>
      <c r="E331" s="103"/>
      <c r="F331" s="103"/>
    </row>
    <row r="332" spans="1:6" s="2" customFormat="1" ht="15.75">
      <c r="A332" s="49"/>
      <c r="B332" s="7"/>
      <c r="C332" s="7"/>
      <c r="D332" s="7"/>
      <c r="E332" s="103"/>
      <c r="F332" s="103"/>
    </row>
    <row r="333" spans="1:6" s="2" customFormat="1" ht="15.75">
      <c r="A333" s="49"/>
      <c r="B333" s="7"/>
      <c r="C333" s="7"/>
      <c r="D333" s="7"/>
      <c r="E333" s="103"/>
      <c r="F333" s="103"/>
    </row>
    <row r="334" spans="1:6" s="2" customFormat="1" ht="15.75">
      <c r="A334" s="49"/>
      <c r="B334" s="7"/>
      <c r="C334" s="7"/>
      <c r="D334" s="7"/>
      <c r="E334" s="103"/>
      <c r="F334" s="103"/>
    </row>
    <row r="335" spans="1:6" s="2" customFormat="1" ht="15.75">
      <c r="A335" s="49"/>
      <c r="B335" s="7"/>
      <c r="C335" s="7"/>
      <c r="D335" s="7"/>
      <c r="E335" s="103"/>
      <c r="F335" s="103"/>
    </row>
    <row r="336" spans="1:6" s="2" customFormat="1" ht="15.75">
      <c r="A336" s="49"/>
      <c r="B336" s="7"/>
      <c r="C336" s="7"/>
      <c r="D336" s="7"/>
      <c r="E336" s="103"/>
      <c r="F336" s="103"/>
    </row>
    <row r="337" spans="1:6" s="2" customFormat="1" ht="15.75">
      <c r="A337" s="49"/>
      <c r="B337" s="7"/>
      <c r="C337" s="7"/>
      <c r="D337" s="7"/>
      <c r="E337" s="103"/>
      <c r="F337" s="103"/>
    </row>
    <row r="338" spans="1:6" s="2" customFormat="1" ht="15.75">
      <c r="A338" s="49"/>
      <c r="B338" s="7"/>
      <c r="C338" s="7"/>
      <c r="D338" s="7"/>
      <c r="E338" s="103"/>
      <c r="F338" s="103"/>
    </row>
    <row r="339" spans="1:6" s="2" customFormat="1" ht="15.75">
      <c r="A339" s="49"/>
      <c r="B339" s="7"/>
      <c r="C339" s="7"/>
      <c r="D339" s="7"/>
      <c r="E339" s="103"/>
      <c r="F339" s="103"/>
    </row>
    <row r="340" spans="1:6" s="2" customFormat="1" ht="15.75">
      <c r="A340" s="49"/>
      <c r="B340" s="7"/>
      <c r="C340" s="7"/>
      <c r="D340" s="7"/>
      <c r="E340" s="103"/>
      <c r="F340" s="103"/>
    </row>
    <row r="341" spans="1:6" s="2" customFormat="1" ht="15.75">
      <c r="A341" s="49"/>
      <c r="B341" s="7"/>
      <c r="C341" s="7"/>
      <c r="D341" s="7"/>
      <c r="E341" s="103"/>
      <c r="F341" s="103"/>
    </row>
    <row r="342" spans="1:6" s="2" customFormat="1" ht="15.75">
      <c r="A342" s="49"/>
      <c r="B342" s="7"/>
      <c r="C342" s="7"/>
      <c r="D342" s="7"/>
      <c r="E342" s="104"/>
      <c r="F342" s="104"/>
    </row>
    <row r="343" spans="1:6" s="2" customFormat="1" ht="15.75">
      <c r="A343" s="49"/>
      <c r="B343" s="7"/>
      <c r="C343" s="7"/>
      <c r="D343" s="7"/>
      <c r="E343" s="103"/>
      <c r="F343" s="103"/>
    </row>
    <row r="344" spans="1:6" s="2" customFormat="1" ht="15.75">
      <c r="A344" s="49"/>
      <c r="B344" s="7"/>
      <c r="C344" s="7"/>
      <c r="D344" s="7"/>
      <c r="E344" s="103"/>
      <c r="F344" s="103"/>
    </row>
    <row r="345" spans="1:6" s="2" customFormat="1" ht="15.75">
      <c r="A345" s="49"/>
      <c r="B345" s="7"/>
      <c r="C345" s="7"/>
      <c r="D345" s="7"/>
      <c r="E345" s="103"/>
      <c r="F345" s="103"/>
    </row>
    <row r="346" spans="1:6" s="2" customFormat="1" ht="15.75">
      <c r="A346" s="49"/>
      <c r="B346" s="7"/>
      <c r="C346" s="7"/>
      <c r="D346" s="7"/>
      <c r="E346" s="103"/>
      <c r="F346" s="103"/>
    </row>
    <row r="347" spans="1:6" s="2" customFormat="1" ht="15.75">
      <c r="A347" s="49"/>
      <c r="B347" s="7"/>
      <c r="C347" s="7"/>
      <c r="D347" s="7"/>
      <c r="E347" s="103"/>
      <c r="F347" s="103"/>
    </row>
    <row r="348" spans="1:6" s="2" customFormat="1" ht="15.75">
      <c r="A348" s="49"/>
      <c r="B348" s="7"/>
      <c r="C348" s="7"/>
      <c r="D348" s="105"/>
      <c r="E348" s="106"/>
      <c r="F348" s="106"/>
    </row>
    <row r="349" spans="1:6" s="2" customFormat="1" ht="15.75">
      <c r="A349" s="49"/>
      <c r="B349" s="7"/>
      <c r="C349" s="7"/>
      <c r="D349" s="105"/>
      <c r="E349" s="106"/>
      <c r="F349" s="106"/>
    </row>
    <row r="350" spans="1:6" s="2" customFormat="1" ht="15.75">
      <c r="A350" s="49"/>
      <c r="B350" s="7"/>
      <c r="C350" s="7"/>
      <c r="D350" s="105"/>
      <c r="E350" s="7"/>
      <c r="F350" s="7"/>
    </row>
    <row r="351" spans="1:6" s="2" customFormat="1" ht="15.75">
      <c r="A351" s="49"/>
      <c r="B351" s="7"/>
      <c r="C351" s="7"/>
      <c r="D351" s="105"/>
      <c r="E351" s="106"/>
      <c r="F351" s="106"/>
    </row>
    <row r="352" spans="1:6" s="2" customFormat="1" ht="15.75">
      <c r="A352" s="49"/>
      <c r="B352" s="7"/>
      <c r="C352" s="7"/>
      <c r="D352" s="105"/>
      <c r="E352" s="106"/>
      <c r="F352" s="106"/>
    </row>
    <row r="353" spans="1:6" s="2" customFormat="1" ht="15.75">
      <c r="A353" s="49"/>
      <c r="B353" s="7"/>
      <c r="C353" s="7"/>
      <c r="D353" s="105"/>
      <c r="E353" s="106"/>
      <c r="F353" s="106"/>
    </row>
    <row r="354" spans="1:6" s="2" customFormat="1" ht="15" customHeight="1">
      <c r="A354" s="49"/>
      <c r="B354" s="7"/>
      <c r="C354" s="7"/>
      <c r="D354" s="7"/>
      <c r="E354" s="103"/>
      <c r="F354" s="103"/>
    </row>
    <row r="355" spans="1:6" s="2" customFormat="1" ht="15.75">
      <c r="A355" s="49"/>
      <c r="B355" s="7"/>
      <c r="C355" s="7"/>
      <c r="D355" s="30"/>
      <c r="E355" s="30"/>
      <c r="F355" s="15"/>
    </row>
    <row r="356" spans="1:6" s="2" customFormat="1" ht="15.75">
      <c r="A356" s="49"/>
      <c r="B356" s="7"/>
      <c r="C356" s="7"/>
      <c r="D356" s="30"/>
      <c r="E356" s="30"/>
      <c r="F356" s="15"/>
    </row>
    <row r="357" spans="1:6" s="2" customFormat="1" ht="15.75">
      <c r="A357" s="49"/>
      <c r="B357" s="7"/>
      <c r="C357" s="7"/>
      <c r="D357" s="7"/>
      <c r="E357" s="7"/>
      <c r="F357" s="7"/>
    </row>
    <row r="358" spans="1:6" s="2" customFormat="1" ht="15.75">
      <c r="A358" s="49"/>
      <c r="B358" s="7"/>
      <c r="C358" s="7"/>
      <c r="D358" s="7"/>
      <c r="E358" s="7"/>
      <c r="F358" s="7"/>
    </row>
    <row r="359" spans="1:6" s="2" customFormat="1" ht="15.75">
      <c r="A359" s="49"/>
      <c r="B359" s="7"/>
      <c r="C359" s="7"/>
      <c r="D359" s="7"/>
      <c r="E359" s="7"/>
      <c r="F359" s="7"/>
    </row>
    <row r="360" spans="1:6" s="2" customFormat="1" ht="15.75">
      <c r="A360" s="49"/>
      <c r="B360" s="7"/>
      <c r="C360" s="7"/>
      <c r="D360" s="30"/>
      <c r="E360" s="30"/>
      <c r="F360" s="15"/>
    </row>
    <row r="361" spans="1:6" s="2" customFormat="1" ht="15.75">
      <c r="A361" s="49"/>
      <c r="B361" s="7"/>
      <c r="C361" s="7"/>
      <c r="D361" s="14"/>
      <c r="E361" s="14"/>
      <c r="F361" s="7"/>
    </row>
    <row r="362" spans="1:6" s="2" customFormat="1" ht="15.75">
      <c r="A362" s="49"/>
      <c r="B362" s="7"/>
      <c r="C362" s="7"/>
      <c r="D362" s="7"/>
      <c r="E362" s="7"/>
      <c r="F362" s="7"/>
    </row>
    <row r="363" spans="1:6" s="2" customFormat="1" ht="15.75">
      <c r="A363" s="49"/>
      <c r="B363" s="7"/>
      <c r="C363" s="7"/>
      <c r="D363" s="7"/>
      <c r="E363" s="7"/>
      <c r="F363" s="7"/>
    </row>
    <row r="364" spans="1:6" s="2" customFormat="1" ht="15.75">
      <c r="A364" s="49"/>
      <c r="B364" s="7"/>
      <c r="C364" s="7"/>
      <c r="D364" s="7"/>
      <c r="E364" s="7"/>
      <c r="F364" s="7"/>
    </row>
    <row r="365" spans="1:6" s="2" customFormat="1" ht="15.75">
      <c r="A365" s="49"/>
      <c r="B365" s="7"/>
      <c r="C365" s="7"/>
      <c r="D365" s="7"/>
      <c r="E365" s="7"/>
      <c r="F365" s="7"/>
    </row>
    <row r="366" spans="1:6" s="2" customFormat="1" ht="15.75">
      <c r="A366" s="49"/>
      <c r="B366" s="7"/>
      <c r="C366" s="7"/>
      <c r="D366" s="7"/>
      <c r="E366" s="7"/>
      <c r="F366" s="7"/>
    </row>
    <row r="367" spans="1:6" s="2" customFormat="1" ht="15.75">
      <c r="A367" s="49"/>
      <c r="B367" s="7"/>
      <c r="C367" s="7"/>
      <c r="D367" s="7"/>
      <c r="E367" s="7"/>
      <c r="F367" s="7"/>
    </row>
    <row r="368" spans="1:11" s="12" customFormat="1" ht="15.75">
      <c r="A368" s="49"/>
      <c r="B368" s="107"/>
      <c r="C368" s="31"/>
      <c r="D368" s="31"/>
      <c r="E368" s="31"/>
      <c r="F368" s="31"/>
      <c r="I368" s="2"/>
      <c r="J368" s="2"/>
      <c r="K368" s="2"/>
    </row>
    <row r="369" spans="1:6" s="2" customFormat="1" ht="15.75">
      <c r="A369" s="49"/>
      <c r="B369" s="7"/>
      <c r="C369" s="7"/>
      <c r="D369" s="7"/>
      <c r="E369" s="7"/>
      <c r="F369" s="7"/>
    </row>
    <row r="370" spans="1:10" s="2" customFormat="1" ht="15.75">
      <c r="A370" s="49"/>
      <c r="B370" s="7"/>
      <c r="C370" s="7"/>
      <c r="D370" s="7"/>
      <c r="E370" s="7"/>
      <c r="F370" s="7"/>
      <c r="J370" s="12"/>
    </row>
    <row r="371" spans="1:11" s="2" customFormat="1" ht="15.75">
      <c r="A371" s="49"/>
      <c r="B371" s="7"/>
      <c r="C371" s="7"/>
      <c r="D371" s="7"/>
      <c r="E371" s="7"/>
      <c r="F371" s="7"/>
      <c r="I371" s="12"/>
      <c r="K371" s="12"/>
    </row>
    <row r="372" spans="1:6" s="2" customFormat="1" ht="15.75">
      <c r="A372" s="49"/>
      <c r="B372" s="7"/>
      <c r="C372" s="7"/>
      <c r="D372" s="7"/>
      <c r="E372" s="7"/>
      <c r="F372" s="7"/>
    </row>
    <row r="373" spans="1:6" s="2" customFormat="1" ht="15.75">
      <c r="A373" s="49"/>
      <c r="B373" s="7"/>
      <c r="C373" s="7"/>
      <c r="D373" s="7"/>
      <c r="E373" s="7"/>
      <c r="F373" s="7"/>
    </row>
    <row r="374" spans="1:6" s="2" customFormat="1" ht="15.75">
      <c r="A374" s="49"/>
      <c r="B374" s="7"/>
      <c r="C374" s="7"/>
      <c r="D374" s="7"/>
      <c r="E374" s="7"/>
      <c r="F374" s="7"/>
    </row>
    <row r="375" spans="1:6" s="2" customFormat="1" ht="15.75">
      <c r="A375" s="49"/>
      <c r="B375" s="7"/>
      <c r="C375" s="49"/>
      <c r="D375" s="49"/>
      <c r="E375" s="7"/>
      <c r="F375" s="7"/>
    </row>
    <row r="376" spans="1:6" s="2" customFormat="1" ht="15.75">
      <c r="A376" s="49"/>
      <c r="B376" s="7"/>
      <c r="C376" s="49"/>
      <c r="D376" s="345"/>
      <c r="E376" s="345"/>
      <c r="F376" s="7"/>
    </row>
    <row r="377" spans="1:6" s="2" customFormat="1" ht="15.75">
      <c r="A377" s="49"/>
      <c r="B377" s="7"/>
      <c r="C377" s="7"/>
      <c r="D377" s="7"/>
      <c r="E377" s="7"/>
      <c r="F377" s="7"/>
    </row>
    <row r="378" spans="1:6" s="2" customFormat="1" ht="15.75">
      <c r="A378" s="49"/>
      <c r="B378" s="7"/>
      <c r="C378" s="7"/>
      <c r="D378" s="7"/>
      <c r="E378" s="103"/>
      <c r="F378" s="103"/>
    </row>
    <row r="379" spans="1:6" s="2" customFormat="1" ht="15.75">
      <c r="A379" s="49"/>
      <c r="B379" s="7"/>
      <c r="C379" s="7"/>
      <c r="D379" s="7"/>
      <c r="E379" s="103"/>
      <c r="F379" s="103"/>
    </row>
    <row r="380" spans="1:6" s="2" customFormat="1" ht="15.75">
      <c r="A380" s="49"/>
      <c r="B380" s="7"/>
      <c r="C380" s="7"/>
      <c r="D380" s="7"/>
      <c r="E380" s="103"/>
      <c r="F380" s="103"/>
    </row>
    <row r="381" spans="1:6" s="2" customFormat="1" ht="15.75">
      <c r="A381" s="49"/>
      <c r="B381" s="7"/>
      <c r="C381" s="7"/>
      <c r="D381" s="7"/>
      <c r="E381" s="103"/>
      <c r="F381" s="103"/>
    </row>
    <row r="382" spans="1:6" s="2" customFormat="1" ht="15.75">
      <c r="A382" s="49"/>
      <c r="B382" s="7"/>
      <c r="C382" s="7"/>
      <c r="D382" s="7"/>
      <c r="E382" s="103"/>
      <c r="F382" s="103"/>
    </row>
    <row r="383" spans="1:6" s="2" customFormat="1" ht="15.75">
      <c r="A383" s="49"/>
      <c r="B383" s="7"/>
      <c r="C383" s="7"/>
      <c r="D383" s="7"/>
      <c r="E383" s="103"/>
      <c r="F383" s="103"/>
    </row>
    <row r="384" spans="1:6" s="2" customFormat="1" ht="15.75">
      <c r="A384" s="49"/>
      <c r="B384" s="7"/>
      <c r="C384" s="7"/>
      <c r="D384" s="7"/>
      <c r="E384" s="103"/>
      <c r="F384" s="103"/>
    </row>
    <row r="385" spans="1:6" s="2" customFormat="1" ht="15.75">
      <c r="A385" s="49"/>
      <c r="B385" s="7"/>
      <c r="C385" s="7"/>
      <c r="D385" s="7"/>
      <c r="E385" s="103"/>
      <c r="F385" s="103"/>
    </row>
    <row r="386" spans="1:6" s="2" customFormat="1" ht="15.75">
      <c r="A386" s="49"/>
      <c r="B386" s="7"/>
      <c r="C386" s="7"/>
      <c r="D386" s="7"/>
      <c r="E386" s="103"/>
      <c r="F386" s="103"/>
    </row>
    <row r="387" spans="1:6" s="2" customFormat="1" ht="15.75">
      <c r="A387" s="49"/>
      <c r="B387" s="7"/>
      <c r="C387" s="7"/>
      <c r="D387" s="7"/>
      <c r="E387" s="103"/>
      <c r="F387" s="103"/>
    </row>
    <row r="388" spans="1:6" s="2" customFormat="1" ht="15.75">
      <c r="A388" s="49"/>
      <c r="B388" s="7"/>
      <c r="C388" s="7"/>
      <c r="D388" s="7"/>
      <c r="E388" s="103"/>
      <c r="F388" s="103"/>
    </row>
    <row r="389" spans="1:6" s="2" customFormat="1" ht="15.75">
      <c r="A389" s="49"/>
      <c r="B389" s="7"/>
      <c r="C389" s="7"/>
      <c r="D389" s="7"/>
      <c r="E389" s="103"/>
      <c r="F389" s="103"/>
    </row>
    <row r="390" spans="1:6" s="2" customFormat="1" ht="15.75">
      <c r="A390" s="49"/>
      <c r="B390" s="7"/>
      <c r="C390" s="7"/>
      <c r="D390" s="7"/>
      <c r="E390" s="103"/>
      <c r="F390" s="103"/>
    </row>
    <row r="391" spans="1:6" s="2" customFormat="1" ht="15.75">
      <c r="A391" s="49"/>
      <c r="B391" s="7"/>
      <c r="C391" s="7"/>
      <c r="D391" s="7"/>
      <c r="E391" s="103"/>
      <c r="F391" s="103"/>
    </row>
    <row r="392" spans="1:6" s="2" customFormat="1" ht="15.75">
      <c r="A392" s="49"/>
      <c r="B392" s="7"/>
      <c r="C392" s="7"/>
      <c r="D392" s="7"/>
      <c r="E392" s="103"/>
      <c r="F392" s="103"/>
    </row>
    <row r="393" spans="1:6" s="2" customFormat="1" ht="15.75">
      <c r="A393" s="49"/>
      <c r="B393" s="7"/>
      <c r="C393" s="7"/>
      <c r="D393" s="7"/>
      <c r="E393" s="103"/>
      <c r="F393" s="103"/>
    </row>
    <row r="394" spans="1:6" s="2" customFormat="1" ht="15.75">
      <c r="A394" s="49"/>
      <c r="B394" s="7"/>
      <c r="C394" s="7"/>
      <c r="D394" s="7"/>
      <c r="E394" s="103"/>
      <c r="F394" s="103"/>
    </row>
    <row r="395" spans="1:6" s="2" customFormat="1" ht="15.75">
      <c r="A395" s="49"/>
      <c r="B395" s="7"/>
      <c r="C395" s="7"/>
      <c r="D395" s="7"/>
      <c r="E395" s="103"/>
      <c r="F395" s="103"/>
    </row>
    <row r="396" spans="1:6" s="2" customFormat="1" ht="15.75">
      <c r="A396" s="49"/>
      <c r="B396" s="7"/>
      <c r="C396" s="7"/>
      <c r="D396" s="7"/>
      <c r="E396" s="103"/>
      <c r="F396" s="103"/>
    </row>
    <row r="397" spans="1:6" s="2" customFormat="1" ht="15.75">
      <c r="A397" s="49"/>
      <c r="B397" s="7"/>
      <c r="C397" s="7"/>
      <c r="D397" s="105"/>
      <c r="E397" s="7"/>
      <c r="F397" s="7"/>
    </row>
    <row r="398" spans="1:6" s="2" customFormat="1" ht="15.75">
      <c r="A398" s="49"/>
      <c r="B398" s="7"/>
      <c r="C398" s="7"/>
      <c r="D398" s="105"/>
      <c r="E398" s="106"/>
      <c r="F398" s="106"/>
    </row>
    <row r="399" spans="1:6" s="2" customFormat="1" ht="15.75">
      <c r="A399" s="49"/>
      <c r="B399" s="7"/>
      <c r="C399" s="7"/>
      <c r="D399" s="105"/>
      <c r="E399" s="106"/>
      <c r="F399" s="106"/>
    </row>
    <row r="400" spans="1:6" s="2" customFormat="1" ht="15.75">
      <c r="A400" s="49"/>
      <c r="B400" s="7"/>
      <c r="C400" s="7"/>
      <c r="D400" s="105"/>
      <c r="E400" s="106"/>
      <c r="F400" s="106"/>
    </row>
    <row r="401" spans="1:6" s="2" customFormat="1" ht="15.75">
      <c r="A401" s="49"/>
      <c r="B401" s="7"/>
      <c r="C401" s="7"/>
      <c r="D401" s="7"/>
      <c r="E401" s="103"/>
      <c r="F401" s="103"/>
    </row>
    <row r="402" spans="1:6" s="2" customFormat="1" ht="15.75">
      <c r="A402" s="49"/>
      <c r="B402" s="7"/>
      <c r="C402" s="7"/>
      <c r="D402" s="7"/>
      <c r="E402" s="103"/>
      <c r="F402" s="103"/>
    </row>
    <row r="403" spans="1:11" s="9" customFormat="1" ht="15.75">
      <c r="A403" s="51"/>
      <c r="B403" s="31"/>
      <c r="C403" s="31"/>
      <c r="D403" s="31"/>
      <c r="E403" s="108"/>
      <c r="F403" s="108"/>
      <c r="I403" s="2"/>
      <c r="J403" s="2"/>
      <c r="K403" s="2"/>
    </row>
    <row r="404" spans="1:6" s="2" customFormat="1" ht="15.75">
      <c r="A404" s="49"/>
      <c r="B404" s="7"/>
      <c r="C404" s="7"/>
      <c r="D404" s="7"/>
      <c r="E404" s="103"/>
      <c r="F404" s="103"/>
    </row>
    <row r="405" spans="1:10" s="2" customFormat="1" ht="15.75">
      <c r="A405" s="49"/>
      <c r="B405" s="7"/>
      <c r="C405" s="7"/>
      <c r="D405" s="7"/>
      <c r="E405" s="103"/>
      <c r="F405" s="103"/>
      <c r="J405" s="9"/>
    </row>
    <row r="406" spans="1:11" s="2" customFormat="1" ht="15.75">
      <c r="A406" s="49"/>
      <c r="B406" s="7"/>
      <c r="C406" s="7"/>
      <c r="D406" s="7"/>
      <c r="E406" s="103"/>
      <c r="F406" s="103"/>
      <c r="I406" s="9"/>
      <c r="K406" s="9"/>
    </row>
    <row r="407" spans="1:6" s="2" customFormat="1" ht="15.75">
      <c r="A407" s="49"/>
      <c r="B407" s="7"/>
      <c r="C407" s="7"/>
      <c r="D407" s="7"/>
      <c r="E407" s="103"/>
      <c r="F407" s="103"/>
    </row>
    <row r="408" spans="1:6" s="2" customFormat="1" ht="15.75">
      <c r="A408" s="49"/>
      <c r="B408" s="7"/>
      <c r="C408" s="7"/>
      <c r="D408" s="7"/>
      <c r="E408" s="103"/>
      <c r="F408" s="103"/>
    </row>
    <row r="409" spans="1:6" s="2" customFormat="1" ht="15.75">
      <c r="A409" s="49"/>
      <c r="B409" s="7"/>
      <c r="C409" s="7"/>
      <c r="D409" s="7"/>
      <c r="E409" s="103"/>
      <c r="F409" s="103"/>
    </row>
    <row r="410" spans="1:6" s="2" customFormat="1" ht="15.75">
      <c r="A410" s="49"/>
      <c r="B410" s="7"/>
      <c r="C410" s="7"/>
      <c r="D410" s="7"/>
      <c r="E410" s="103"/>
      <c r="F410" s="103"/>
    </row>
    <row r="411" spans="1:6" s="2" customFormat="1" ht="15.75">
      <c r="A411" s="49"/>
      <c r="B411" s="7"/>
      <c r="C411" s="7"/>
      <c r="D411" s="7"/>
      <c r="E411" s="103"/>
      <c r="F411" s="103"/>
    </row>
    <row r="412" spans="1:6" s="2" customFormat="1" ht="15.75">
      <c r="A412" s="49"/>
      <c r="B412" s="7"/>
      <c r="C412" s="7"/>
      <c r="D412" s="7"/>
      <c r="E412" s="103"/>
      <c r="F412" s="103"/>
    </row>
    <row r="413" spans="1:6" s="2" customFormat="1" ht="15.75">
      <c r="A413" s="49"/>
      <c r="B413" s="7"/>
      <c r="C413" s="7"/>
      <c r="D413" s="7"/>
      <c r="E413" s="103"/>
      <c r="F413" s="103"/>
    </row>
    <row r="414" spans="1:6" s="2" customFormat="1" ht="15.75">
      <c r="A414" s="49"/>
      <c r="B414" s="107"/>
      <c r="C414" s="31"/>
      <c r="D414" s="31"/>
      <c r="E414" s="31"/>
      <c r="F414" s="31"/>
    </row>
    <row r="415" spans="1:11" ht="15.75">
      <c r="A415" s="49"/>
      <c r="B415" s="7"/>
      <c r="C415" s="7"/>
      <c r="D415" s="7"/>
      <c r="E415" s="7"/>
      <c r="F415" s="7"/>
      <c r="I415" s="2"/>
      <c r="J415" s="2"/>
      <c r="K415" s="2"/>
    </row>
    <row r="416" spans="1:11" ht="15.75">
      <c r="A416" s="49"/>
      <c r="B416" s="7"/>
      <c r="C416" s="7"/>
      <c r="D416" s="14"/>
      <c r="E416" s="14"/>
      <c r="F416" s="7"/>
      <c r="I416" s="2"/>
      <c r="J416" s="2"/>
      <c r="K416" s="2"/>
    </row>
    <row r="417" spans="1:11" ht="15.75">
      <c r="A417" s="49"/>
      <c r="B417" s="7"/>
      <c r="C417" s="7"/>
      <c r="D417" s="7"/>
      <c r="E417" s="7"/>
      <c r="F417" s="7"/>
      <c r="I417" s="2"/>
      <c r="K417" s="2"/>
    </row>
    <row r="418" spans="1:6" ht="15.75">
      <c r="A418" s="49"/>
      <c r="B418" s="7"/>
      <c r="C418" s="7"/>
      <c r="D418" s="7"/>
      <c r="E418" s="7"/>
      <c r="F418" s="7"/>
    </row>
    <row r="419" spans="1:6" ht="15.75">
      <c r="A419" s="49"/>
      <c r="B419" s="7"/>
      <c r="C419" s="7"/>
      <c r="D419" s="7"/>
      <c r="E419" s="7"/>
      <c r="F419" s="7"/>
    </row>
    <row r="420" spans="1:6" ht="15.75">
      <c r="A420" s="49"/>
      <c r="B420" s="7"/>
      <c r="C420" s="7"/>
      <c r="D420" s="7"/>
      <c r="E420" s="7"/>
      <c r="F420" s="7"/>
    </row>
    <row r="421" spans="1:6" ht="15.75">
      <c r="A421" s="49"/>
      <c r="B421" s="7"/>
      <c r="C421" s="7"/>
      <c r="D421" s="7"/>
      <c r="E421" s="7"/>
      <c r="F421" s="7"/>
    </row>
    <row r="422" spans="1:6" ht="15.75">
      <c r="A422" s="49"/>
      <c r="B422" s="7"/>
      <c r="C422" s="7"/>
      <c r="D422" s="7"/>
      <c r="E422" s="7"/>
      <c r="F422" s="7"/>
    </row>
    <row r="423" spans="1:6" ht="15.75">
      <c r="A423" s="49"/>
      <c r="B423" s="7"/>
      <c r="C423" s="7"/>
      <c r="D423" s="7"/>
      <c r="E423" s="7"/>
      <c r="F423" s="7"/>
    </row>
    <row r="424" spans="1:6" ht="15.75">
      <c r="A424" s="49"/>
      <c r="B424" s="7"/>
      <c r="C424" s="7"/>
      <c r="D424" s="7"/>
      <c r="E424" s="7"/>
      <c r="F424" s="7"/>
    </row>
    <row r="425" spans="1:6" ht="15.75">
      <c r="A425" s="49"/>
      <c r="B425" s="107"/>
      <c r="C425" s="31"/>
      <c r="D425" s="31"/>
      <c r="E425" s="31"/>
      <c r="F425" s="31"/>
    </row>
    <row r="426" spans="1:6" ht="15.75">
      <c r="A426" s="49"/>
      <c r="B426" s="107"/>
      <c r="C426" s="7"/>
      <c r="D426" s="7"/>
      <c r="E426" s="103"/>
      <c r="F426" s="7"/>
    </row>
    <row r="427" spans="1:6" ht="15.75">
      <c r="A427" s="49"/>
      <c r="B427" s="107"/>
      <c r="C427" s="7"/>
      <c r="D427" s="7"/>
      <c r="E427" s="103"/>
      <c r="F427" s="7"/>
    </row>
    <row r="428" spans="1:6" ht="15.75">
      <c r="A428" s="49"/>
      <c r="B428" s="107"/>
      <c r="C428" s="7"/>
      <c r="D428" s="7"/>
      <c r="E428" s="103"/>
      <c r="F428" s="7"/>
    </row>
    <row r="429" spans="1:6" ht="15.75">
      <c r="A429" s="49"/>
      <c r="B429" s="7"/>
      <c r="C429" s="7"/>
      <c r="D429" s="7"/>
      <c r="E429" s="7"/>
      <c r="F429" s="7"/>
    </row>
    <row r="430" spans="1:6" ht="15.75">
      <c r="A430" s="49"/>
      <c r="B430" s="7"/>
      <c r="C430" s="7"/>
      <c r="D430" s="7"/>
      <c r="E430" s="7"/>
      <c r="F430" s="7"/>
    </row>
    <row r="431" spans="1:6" ht="15.75">
      <c r="A431" s="49"/>
      <c r="B431" s="7"/>
      <c r="C431" s="7"/>
      <c r="D431" s="7"/>
      <c r="E431" s="7"/>
      <c r="F431" s="7"/>
    </row>
    <row r="432" spans="1:6" ht="15.75">
      <c r="A432" s="49"/>
      <c r="B432" s="7"/>
      <c r="C432" s="7"/>
      <c r="D432" s="7"/>
      <c r="E432" s="105"/>
      <c r="F432" s="105"/>
    </row>
    <row r="433" spans="1:6" ht="15.75">
      <c r="A433" s="49"/>
      <c r="B433" s="7"/>
      <c r="C433" s="7"/>
      <c r="D433" s="7"/>
      <c r="E433" s="7"/>
      <c r="F433" s="7"/>
    </row>
    <row r="434" spans="1:11" s="9" customFormat="1" ht="15.75">
      <c r="A434" s="51"/>
      <c r="B434" s="31"/>
      <c r="C434" s="31"/>
      <c r="D434" s="31"/>
      <c r="E434" s="31"/>
      <c r="F434" s="31"/>
      <c r="I434" s="1"/>
      <c r="J434" s="1"/>
      <c r="K434" s="1"/>
    </row>
    <row r="435" spans="1:6" ht="15.75">
      <c r="A435" s="49"/>
      <c r="B435" s="7"/>
      <c r="C435" s="30"/>
      <c r="D435" s="30"/>
      <c r="E435" s="30"/>
      <c r="F435" s="15"/>
    </row>
    <row r="436" spans="1:11" s="2" customFormat="1" ht="15.75">
      <c r="A436" s="49"/>
      <c r="B436" s="7"/>
      <c r="C436" s="7"/>
      <c r="D436" s="7"/>
      <c r="E436" s="7"/>
      <c r="F436" s="7"/>
      <c r="I436" s="1"/>
      <c r="J436" s="9"/>
      <c r="K436" s="1"/>
    </row>
    <row r="437" spans="1:11" s="2" customFormat="1" ht="15.75">
      <c r="A437" s="49"/>
      <c r="B437" s="7"/>
      <c r="C437" s="7"/>
      <c r="D437" s="7"/>
      <c r="E437" s="103"/>
      <c r="F437" s="103"/>
      <c r="I437" s="9"/>
      <c r="J437" s="1"/>
      <c r="K437" s="9"/>
    </row>
    <row r="438" spans="1:11" s="2" customFormat="1" ht="15.75">
      <c r="A438" s="49"/>
      <c r="B438" s="7"/>
      <c r="C438" s="7"/>
      <c r="D438" s="7"/>
      <c r="E438" s="103"/>
      <c r="F438" s="103"/>
      <c r="I438" s="1"/>
      <c r="K438" s="1"/>
    </row>
    <row r="439" spans="1:6" s="2" customFormat="1" ht="15.75">
      <c r="A439" s="49"/>
      <c r="B439" s="7"/>
      <c r="C439" s="7"/>
      <c r="D439" s="7"/>
      <c r="E439" s="103"/>
      <c r="F439" s="103"/>
    </row>
    <row r="440" spans="1:6" s="2" customFormat="1" ht="15.75">
      <c r="A440" s="49"/>
      <c r="B440" s="7"/>
      <c r="C440" s="7"/>
      <c r="D440" s="7"/>
      <c r="E440" s="7"/>
      <c r="F440" s="7"/>
    </row>
    <row r="441" spans="1:6" s="2" customFormat="1" ht="15.75">
      <c r="A441" s="49"/>
      <c r="B441" s="7"/>
      <c r="C441" s="7"/>
      <c r="D441" s="7"/>
      <c r="E441" s="7"/>
      <c r="F441" s="7"/>
    </row>
    <row r="442" spans="1:6" s="2" customFormat="1" ht="15.75">
      <c r="A442" s="49"/>
      <c r="B442" s="7"/>
      <c r="C442" s="7"/>
      <c r="D442" s="7"/>
      <c r="E442" s="7"/>
      <c r="F442" s="7"/>
    </row>
    <row r="443" spans="1:6" s="2" customFormat="1" ht="15.75">
      <c r="A443" s="49"/>
      <c r="B443" s="7"/>
      <c r="C443" s="7"/>
      <c r="D443" s="7"/>
      <c r="E443" s="7"/>
      <c r="F443" s="7"/>
    </row>
    <row r="444" spans="1:6" s="2" customFormat="1" ht="15.75">
      <c r="A444" s="49"/>
      <c r="B444" s="7"/>
      <c r="C444" s="7"/>
      <c r="D444" s="7"/>
      <c r="E444" s="105"/>
      <c r="F444" s="105"/>
    </row>
    <row r="445" spans="1:6" s="2" customFormat="1" ht="15.75">
      <c r="A445" s="49"/>
      <c r="B445" s="7"/>
      <c r="C445" s="7"/>
      <c r="D445" s="7"/>
      <c r="E445" s="105"/>
      <c r="F445" s="105"/>
    </row>
    <row r="446" spans="1:6" s="2" customFormat="1" ht="15.75">
      <c r="A446" s="49"/>
      <c r="B446" s="7"/>
      <c r="C446" s="7"/>
      <c r="D446" s="7"/>
      <c r="E446" s="7"/>
      <c r="F446" s="7"/>
    </row>
    <row r="447" spans="1:6" s="2" customFormat="1" ht="18" customHeight="1">
      <c r="A447" s="49"/>
      <c r="B447" s="7"/>
      <c r="C447" s="15"/>
      <c r="D447" s="15"/>
      <c r="E447" s="15"/>
      <c r="F447" s="15"/>
    </row>
    <row r="448" spans="1:6" s="2" customFormat="1" ht="15.75">
      <c r="A448" s="49"/>
      <c r="B448" s="107"/>
      <c r="C448" s="31"/>
      <c r="D448" s="31"/>
      <c r="E448" s="31"/>
      <c r="F448" s="31"/>
    </row>
    <row r="449" spans="1:6" s="2" customFormat="1" ht="15.75">
      <c r="A449" s="49"/>
      <c r="B449" s="7"/>
      <c r="C449" s="7"/>
      <c r="D449" s="7"/>
      <c r="E449" s="7"/>
      <c r="F449" s="7"/>
    </row>
    <row r="450" spans="1:6" s="2" customFormat="1" ht="15.75">
      <c r="A450" s="49"/>
      <c r="B450" s="7"/>
      <c r="C450" s="7"/>
      <c r="D450" s="7"/>
      <c r="E450" s="7"/>
      <c r="F450" s="7"/>
    </row>
    <row r="451" spans="1:6" s="2" customFormat="1" ht="15.75">
      <c r="A451" s="49"/>
      <c r="B451" s="7"/>
      <c r="C451" s="7"/>
      <c r="D451" s="14"/>
      <c r="E451" s="14"/>
      <c r="F451" s="7"/>
    </row>
    <row r="452" spans="1:6" s="2" customFormat="1" ht="15.75">
      <c r="A452" s="49"/>
      <c r="B452" s="7"/>
      <c r="C452" s="7"/>
      <c r="D452" s="7"/>
      <c r="E452" s="7"/>
      <c r="F452" s="7"/>
    </row>
    <row r="453" spans="1:6" s="2" customFormat="1" ht="15.75">
      <c r="A453" s="49"/>
      <c r="B453" s="7"/>
      <c r="C453" s="7"/>
      <c r="D453" s="7"/>
      <c r="E453" s="7"/>
      <c r="F453" s="7"/>
    </row>
    <row r="454" spans="1:6" s="2" customFormat="1" ht="15.75">
      <c r="A454" s="49"/>
      <c r="B454" s="7"/>
      <c r="C454" s="49"/>
      <c r="D454" s="49"/>
      <c r="E454" s="7"/>
      <c r="F454" s="7"/>
    </row>
    <row r="455" spans="1:6" s="2" customFormat="1" ht="15.75">
      <c r="A455" s="49"/>
      <c r="B455" s="7"/>
      <c r="C455" s="49"/>
      <c r="D455" s="14"/>
      <c r="E455" s="14"/>
      <c r="F455" s="7"/>
    </row>
    <row r="456" spans="1:6" s="2" customFormat="1" ht="15.75">
      <c r="A456" s="49"/>
      <c r="B456" s="7"/>
      <c r="C456" s="7"/>
      <c r="D456" s="7"/>
      <c r="E456" s="7"/>
      <c r="F456" s="7"/>
    </row>
    <row r="457" spans="1:6" s="2" customFormat="1" ht="15.75">
      <c r="A457" s="49"/>
      <c r="B457" s="7"/>
      <c r="C457" s="7"/>
      <c r="D457" s="7"/>
      <c r="E457" s="7"/>
      <c r="F457" s="7"/>
    </row>
    <row r="458" spans="1:6" s="2" customFormat="1" ht="15.75">
      <c r="A458" s="49"/>
      <c r="B458" s="7"/>
      <c r="C458" s="7"/>
      <c r="D458" s="7"/>
      <c r="E458" s="7"/>
      <c r="F458" s="7"/>
    </row>
    <row r="459" spans="1:6" s="2" customFormat="1" ht="15.75">
      <c r="A459" s="49"/>
      <c r="B459" s="7"/>
      <c r="C459" s="7"/>
      <c r="D459" s="7"/>
      <c r="E459" s="106"/>
      <c r="F459" s="106"/>
    </row>
    <row r="460" spans="1:6" s="2" customFormat="1" ht="15.75">
      <c r="A460" s="49"/>
      <c r="B460" s="7"/>
      <c r="C460" s="7"/>
      <c r="D460" s="7"/>
      <c r="E460" s="106"/>
      <c r="F460" s="106"/>
    </row>
    <row r="461" spans="1:6" s="2" customFormat="1" ht="15.75">
      <c r="A461" s="49"/>
      <c r="B461" s="7"/>
      <c r="C461" s="7"/>
      <c r="D461" s="7"/>
      <c r="E461" s="106"/>
      <c r="F461" s="106"/>
    </row>
    <row r="462" spans="1:6" s="2" customFormat="1" ht="15.75">
      <c r="A462" s="49"/>
      <c r="B462" s="7"/>
      <c r="C462" s="7"/>
      <c r="D462" s="7"/>
      <c r="E462" s="106"/>
      <c r="F462" s="106"/>
    </row>
    <row r="463" spans="1:6" s="2" customFormat="1" ht="15.75">
      <c r="A463" s="49"/>
      <c r="B463" s="7"/>
      <c r="C463" s="7"/>
      <c r="D463" s="7"/>
      <c r="E463" s="7"/>
      <c r="F463" s="7"/>
    </row>
    <row r="464" spans="1:6" s="2" customFormat="1" ht="15.75">
      <c r="A464" s="49"/>
      <c r="B464" s="7"/>
      <c r="C464" s="7"/>
      <c r="D464" s="7"/>
      <c r="E464" s="7"/>
      <c r="F464" s="7"/>
    </row>
    <row r="465" spans="1:6" s="2" customFormat="1" ht="15.75">
      <c r="A465" s="49"/>
      <c r="B465" s="7"/>
      <c r="C465" s="7"/>
      <c r="D465" s="7"/>
      <c r="E465" s="106"/>
      <c r="F465" s="106"/>
    </row>
    <row r="466" spans="1:6" s="2" customFormat="1" ht="15.75">
      <c r="A466" s="49"/>
      <c r="B466" s="7"/>
      <c r="C466" s="7"/>
      <c r="D466" s="7"/>
      <c r="E466" s="106"/>
      <c r="F466" s="106"/>
    </row>
    <row r="467" spans="1:6" s="2" customFormat="1" ht="15.75">
      <c r="A467" s="49"/>
      <c r="B467" s="7"/>
      <c r="C467" s="7"/>
      <c r="D467" s="106"/>
      <c r="E467" s="105"/>
      <c r="F467" s="105"/>
    </row>
    <row r="468" spans="1:6" s="2" customFormat="1" ht="15.75">
      <c r="A468" s="49"/>
      <c r="B468" s="7"/>
      <c r="C468" s="7"/>
      <c r="D468" s="106"/>
      <c r="E468" s="105"/>
      <c r="F468" s="105"/>
    </row>
    <row r="469" spans="1:6" s="2" customFormat="1" ht="15.75">
      <c r="A469" s="49"/>
      <c r="B469" s="7"/>
      <c r="C469" s="7"/>
      <c r="D469" s="105"/>
      <c r="E469" s="106"/>
      <c r="F469" s="106"/>
    </row>
    <row r="470" spans="1:6" s="2" customFormat="1" ht="15.75">
      <c r="A470" s="49"/>
      <c r="B470" s="7"/>
      <c r="C470" s="7"/>
      <c r="D470" s="105"/>
      <c r="E470" s="106"/>
      <c r="F470" s="106"/>
    </row>
    <row r="471" spans="1:6" s="2" customFormat="1" ht="15.75">
      <c r="A471" s="49"/>
      <c r="B471" s="7"/>
      <c r="C471" s="7"/>
      <c r="D471" s="105"/>
      <c r="E471" s="106"/>
      <c r="F471" s="106"/>
    </row>
    <row r="472" spans="1:11" s="9" customFormat="1" ht="15.75">
      <c r="A472" s="51"/>
      <c r="B472" s="31"/>
      <c r="C472" s="31"/>
      <c r="D472" s="31"/>
      <c r="E472" s="31"/>
      <c r="F472" s="31"/>
      <c r="I472" s="2"/>
      <c r="J472" s="2"/>
      <c r="K472" s="2"/>
    </row>
    <row r="473" spans="1:6" s="2" customFormat="1" ht="15.75">
      <c r="A473" s="49"/>
      <c r="B473" s="7"/>
      <c r="C473" s="7"/>
      <c r="D473" s="7"/>
      <c r="E473" s="7"/>
      <c r="F473" s="7"/>
    </row>
    <row r="474" spans="1:10" s="2" customFormat="1" ht="15.75">
      <c r="A474" s="49"/>
      <c r="B474" s="7"/>
      <c r="C474" s="7"/>
      <c r="D474" s="7"/>
      <c r="E474" s="7"/>
      <c r="F474" s="7"/>
      <c r="J474" s="9"/>
    </row>
    <row r="475" spans="1:10" s="9" customFormat="1" ht="15.75">
      <c r="A475" s="51"/>
      <c r="B475" s="31"/>
      <c r="C475" s="31"/>
      <c r="D475" s="31"/>
      <c r="E475" s="31"/>
      <c r="F475" s="31"/>
      <c r="J475" s="2"/>
    </row>
    <row r="476" spans="1:6" s="2" customFormat="1" ht="15.75">
      <c r="A476" s="49"/>
      <c r="B476" s="7"/>
      <c r="C476" s="7"/>
      <c r="D476" s="7"/>
      <c r="E476" s="7"/>
      <c r="F476" s="7"/>
    </row>
    <row r="477" spans="1:10" s="2" customFormat="1" ht="15.75">
      <c r="A477" s="49"/>
      <c r="B477" s="7"/>
      <c r="C477" s="7"/>
      <c r="D477" s="7"/>
      <c r="E477" s="7"/>
      <c r="F477" s="7"/>
      <c r="J477" s="9"/>
    </row>
    <row r="478" spans="1:11" s="2" customFormat="1" ht="15.75">
      <c r="A478" s="49"/>
      <c r="B478" s="107"/>
      <c r="C478" s="7"/>
      <c r="D478" s="7"/>
      <c r="E478" s="7"/>
      <c r="F478" s="7"/>
      <c r="I478" s="9"/>
      <c r="K478" s="9"/>
    </row>
    <row r="479" spans="1:6" s="2" customFormat="1" ht="15.75">
      <c r="A479" s="49"/>
      <c r="B479" s="7"/>
      <c r="C479" s="7"/>
      <c r="D479" s="7"/>
      <c r="E479" s="7"/>
      <c r="F479" s="7"/>
    </row>
    <row r="480" spans="1:6" s="2" customFormat="1" ht="15.75">
      <c r="A480" s="49"/>
      <c r="B480" s="7"/>
      <c r="C480" s="7"/>
      <c r="D480" s="7"/>
      <c r="E480" s="7"/>
      <c r="F480" s="7"/>
    </row>
    <row r="481" spans="1:11" s="9" customFormat="1" ht="23.25" customHeight="1">
      <c r="A481" s="51"/>
      <c r="B481" s="31"/>
      <c r="C481" s="31"/>
      <c r="D481" s="31"/>
      <c r="E481" s="31"/>
      <c r="F481" s="31"/>
      <c r="I481" s="2"/>
      <c r="J481" s="2"/>
      <c r="K481" s="2"/>
    </row>
    <row r="482" spans="1:6" s="2" customFormat="1" ht="15.75">
      <c r="A482" s="49"/>
      <c r="B482" s="7"/>
      <c r="C482" s="7"/>
      <c r="D482" s="7"/>
      <c r="E482" s="7"/>
      <c r="F482" s="7"/>
    </row>
    <row r="483" spans="1:10" s="2" customFormat="1" ht="15.75">
      <c r="A483" s="49"/>
      <c r="B483" s="7"/>
      <c r="C483" s="7"/>
      <c r="D483" s="7"/>
      <c r="E483" s="7"/>
      <c r="F483" s="7"/>
      <c r="J483" s="9"/>
    </row>
    <row r="484" spans="1:10" s="9" customFormat="1" ht="23.25" customHeight="1">
      <c r="A484" s="51"/>
      <c r="B484" s="31"/>
      <c r="C484" s="31"/>
      <c r="D484" s="31"/>
      <c r="E484" s="31"/>
      <c r="F484" s="31"/>
      <c r="J484" s="2"/>
    </row>
    <row r="485" spans="1:6" s="2" customFormat="1" ht="15.75">
      <c r="A485" s="49"/>
      <c r="B485" s="7"/>
      <c r="C485" s="7"/>
      <c r="D485" s="7"/>
      <c r="E485" s="7"/>
      <c r="F485" s="7"/>
    </row>
    <row r="486" spans="1:11" s="9" customFormat="1" ht="27" customHeight="1">
      <c r="A486" s="51"/>
      <c r="B486" s="31"/>
      <c r="C486" s="31"/>
      <c r="D486" s="31"/>
      <c r="E486" s="31"/>
      <c r="F486" s="31"/>
      <c r="I486" s="2"/>
      <c r="K486" s="2"/>
    </row>
    <row r="487" spans="1:11" s="2" customFormat="1" ht="15.75">
      <c r="A487" s="49"/>
      <c r="B487" s="7"/>
      <c r="C487" s="7"/>
      <c r="D487" s="7"/>
      <c r="E487" s="7"/>
      <c r="F487" s="7"/>
      <c r="I487" s="9"/>
      <c r="K487" s="9"/>
    </row>
    <row r="488" spans="1:10" s="2" customFormat="1" ht="30" customHeight="1">
      <c r="A488" s="49"/>
      <c r="B488" s="107"/>
      <c r="C488" s="31"/>
      <c r="D488" s="31"/>
      <c r="E488" s="31"/>
      <c r="F488" s="31"/>
      <c r="J488" s="9"/>
    </row>
    <row r="489" spans="1:11" s="2" customFormat="1" ht="15.75">
      <c r="A489" s="49"/>
      <c r="B489" s="7"/>
      <c r="C489" s="7"/>
      <c r="D489" s="7"/>
      <c r="E489" s="7"/>
      <c r="F489" s="7"/>
      <c r="I489" s="9"/>
      <c r="K489" s="9"/>
    </row>
    <row r="490" spans="1:11" s="9" customFormat="1" ht="30.75" customHeight="1">
      <c r="A490" s="51"/>
      <c r="B490" s="31"/>
      <c r="C490" s="31"/>
      <c r="D490" s="31"/>
      <c r="E490" s="31"/>
      <c r="F490" s="31"/>
      <c r="I490" s="2"/>
      <c r="J490" s="2"/>
      <c r="K490" s="2"/>
    </row>
    <row r="491" spans="1:11" s="9" customFormat="1" ht="15.75">
      <c r="A491" s="51"/>
      <c r="B491" s="31"/>
      <c r="C491" s="7"/>
      <c r="D491" s="7"/>
      <c r="E491" s="7"/>
      <c r="F491" s="7"/>
      <c r="I491" s="2"/>
      <c r="J491" s="2"/>
      <c r="K491" s="2"/>
    </row>
    <row r="492" spans="1:10" s="2" customFormat="1" ht="15.75">
      <c r="A492" s="49"/>
      <c r="B492" s="7"/>
      <c r="C492" s="7"/>
      <c r="D492" s="7"/>
      <c r="E492" s="7"/>
      <c r="F492" s="7"/>
      <c r="J492" s="9"/>
    </row>
    <row r="493" spans="1:6" s="9" customFormat="1" ht="30.75" customHeight="1">
      <c r="A493" s="51"/>
      <c r="B493" s="31"/>
      <c r="C493" s="31"/>
      <c r="D493" s="31"/>
      <c r="E493" s="31"/>
      <c r="F493" s="31"/>
    </row>
    <row r="494" spans="1:11" s="2" customFormat="1" ht="15.75">
      <c r="A494" s="49"/>
      <c r="B494" s="7"/>
      <c r="C494" s="7"/>
      <c r="D494" s="7"/>
      <c r="E494" s="7"/>
      <c r="F494" s="7"/>
      <c r="I494" s="9"/>
      <c r="K494" s="9"/>
    </row>
    <row r="495" spans="1:10" s="2" customFormat="1" ht="30" customHeight="1">
      <c r="A495" s="49"/>
      <c r="B495" s="107"/>
      <c r="C495" s="31"/>
      <c r="D495" s="31"/>
      <c r="E495" s="31"/>
      <c r="F495" s="31"/>
      <c r="J495" s="9"/>
    </row>
    <row r="496" spans="1:11" s="2" customFormat="1" ht="15.75">
      <c r="A496" s="49"/>
      <c r="B496" s="7"/>
      <c r="C496" s="7"/>
      <c r="D496" s="7"/>
      <c r="E496" s="7"/>
      <c r="F496" s="7"/>
      <c r="I496" s="9"/>
      <c r="K496" s="9"/>
    </row>
    <row r="497" spans="1:6" s="2" customFormat="1" ht="15.75">
      <c r="A497" s="49"/>
      <c r="B497" s="7"/>
      <c r="C497" s="7"/>
      <c r="D497" s="7"/>
      <c r="E497" s="7"/>
      <c r="F497" s="7"/>
    </row>
    <row r="498" spans="1:6" s="2" customFormat="1" ht="15.75">
      <c r="A498" s="49"/>
      <c r="B498" s="7"/>
      <c r="C498" s="7"/>
      <c r="D498" s="7"/>
      <c r="E498" s="7"/>
      <c r="F498" s="7"/>
    </row>
    <row r="499" spans="1:6" s="2" customFormat="1" ht="15.75">
      <c r="A499" s="49"/>
      <c r="B499" s="7"/>
      <c r="C499" s="7"/>
      <c r="D499" s="7"/>
      <c r="E499" s="7"/>
      <c r="F499" s="7"/>
    </row>
    <row r="500" spans="1:11" s="9" customFormat="1" ht="29.25" customHeight="1">
      <c r="A500" s="51"/>
      <c r="B500" s="31"/>
      <c r="C500" s="31"/>
      <c r="D500" s="31"/>
      <c r="E500" s="31"/>
      <c r="F500" s="31"/>
      <c r="I500" s="2"/>
      <c r="J500" s="2"/>
      <c r="K500" s="2"/>
    </row>
    <row r="501" spans="1:6" s="2" customFormat="1" ht="15.75">
      <c r="A501" s="49"/>
      <c r="B501" s="7"/>
      <c r="C501" s="7"/>
      <c r="D501" s="7"/>
      <c r="E501" s="7"/>
      <c r="F501" s="7"/>
    </row>
    <row r="502" spans="1:10" s="2" customFormat="1" ht="15.75">
      <c r="A502" s="49"/>
      <c r="B502" s="7"/>
      <c r="C502" s="7"/>
      <c r="D502" s="7"/>
      <c r="E502" s="7"/>
      <c r="F502" s="7"/>
      <c r="J502" s="9"/>
    </row>
    <row r="503" spans="1:10" s="9" customFormat="1" ht="33" customHeight="1">
      <c r="A503" s="51"/>
      <c r="B503" s="31"/>
      <c r="C503" s="31"/>
      <c r="D503" s="31"/>
      <c r="E503" s="31"/>
      <c r="F503" s="31"/>
      <c r="J503" s="2"/>
    </row>
    <row r="504" spans="1:6" s="2" customFormat="1" ht="16.5" customHeight="1">
      <c r="A504" s="49"/>
      <c r="B504" s="7"/>
      <c r="C504" s="7"/>
      <c r="D504" s="7"/>
      <c r="E504" s="7"/>
      <c r="F504" s="7"/>
    </row>
    <row r="505" spans="1:10" s="2" customFormat="1" ht="16.5" customHeight="1">
      <c r="A505" s="49"/>
      <c r="B505" s="7"/>
      <c r="C505" s="7"/>
      <c r="D505" s="7"/>
      <c r="E505" s="7"/>
      <c r="F505" s="7"/>
      <c r="J505" s="9"/>
    </row>
    <row r="506" spans="1:11" s="2" customFormat="1" ht="16.5" customHeight="1">
      <c r="A506" s="49"/>
      <c r="B506" s="7"/>
      <c r="C506" s="7"/>
      <c r="D506" s="7"/>
      <c r="E506" s="7"/>
      <c r="F506" s="7"/>
      <c r="I506" s="9"/>
      <c r="K506" s="9"/>
    </row>
    <row r="507" spans="1:6" s="2" customFormat="1" ht="16.5" customHeight="1">
      <c r="A507" s="49"/>
      <c r="B507" s="7"/>
      <c r="C507" s="7"/>
      <c r="D507" s="7"/>
      <c r="E507" s="7"/>
      <c r="F507" s="7"/>
    </row>
    <row r="508" spans="1:6" s="2" customFormat="1" ht="16.5" customHeight="1">
      <c r="A508" s="49"/>
      <c r="B508" s="7"/>
      <c r="C508" s="7"/>
      <c r="D508" s="7"/>
      <c r="E508" s="7"/>
      <c r="F508" s="7"/>
    </row>
    <row r="509" spans="1:6" s="2" customFormat="1" ht="16.5" customHeight="1">
      <c r="A509" s="49"/>
      <c r="B509" s="7"/>
      <c r="C509" s="7"/>
      <c r="D509" s="7"/>
      <c r="E509" s="7"/>
      <c r="F509" s="7"/>
    </row>
    <row r="510" spans="1:6" s="2" customFormat="1" ht="16.5" customHeight="1">
      <c r="A510" s="49"/>
      <c r="B510" s="7"/>
      <c r="C510" s="7"/>
      <c r="D510" s="7"/>
      <c r="E510" s="7"/>
      <c r="F510" s="7"/>
    </row>
    <row r="511" spans="1:6" s="2" customFormat="1" ht="16.5" customHeight="1">
      <c r="A511" s="49"/>
      <c r="B511" s="7"/>
      <c r="C511" s="7"/>
      <c r="D511" s="7"/>
      <c r="E511" s="7"/>
      <c r="F511" s="7"/>
    </row>
    <row r="512" spans="1:6" s="2" customFormat="1" ht="16.5" customHeight="1">
      <c r="A512" s="49"/>
      <c r="B512" s="7"/>
      <c r="C512" s="7"/>
      <c r="D512" s="7"/>
      <c r="E512" s="7"/>
      <c r="F512" s="7"/>
    </row>
    <row r="513" spans="1:6" s="2" customFormat="1" ht="16.5" customHeight="1">
      <c r="A513" s="49"/>
      <c r="B513" s="7"/>
      <c r="C513" s="7"/>
      <c r="D513" s="7"/>
      <c r="E513" s="7"/>
      <c r="F513" s="7"/>
    </row>
    <row r="514" spans="1:11" s="9" customFormat="1" ht="30.75" customHeight="1">
      <c r="A514" s="51"/>
      <c r="B514" s="31"/>
      <c r="C514" s="31"/>
      <c r="D514" s="31"/>
      <c r="E514" s="31"/>
      <c r="F514" s="31"/>
      <c r="I514" s="2"/>
      <c r="J514" s="2"/>
      <c r="K514" s="2"/>
    </row>
    <row r="515" spans="1:11" s="9" customFormat="1" ht="15.75">
      <c r="A515" s="51"/>
      <c r="B515" s="31"/>
      <c r="C515" s="7"/>
      <c r="D515" s="7"/>
      <c r="E515" s="103"/>
      <c r="F515" s="103"/>
      <c r="I515" s="2"/>
      <c r="J515" s="2"/>
      <c r="K515" s="2"/>
    </row>
    <row r="516" spans="1:11" s="9" customFormat="1" ht="15.75">
      <c r="A516" s="51"/>
      <c r="B516" s="31"/>
      <c r="C516" s="7"/>
      <c r="D516" s="7"/>
      <c r="E516" s="49"/>
      <c r="F516" s="49"/>
      <c r="I516" s="2"/>
      <c r="K516" s="2"/>
    </row>
    <row r="517" spans="1:6" s="9" customFormat="1" ht="15.75">
      <c r="A517" s="51"/>
      <c r="B517" s="31"/>
      <c r="C517" s="7"/>
      <c r="D517" s="7"/>
      <c r="E517" s="49"/>
      <c r="F517" s="49"/>
    </row>
    <row r="518" spans="1:11" s="2" customFormat="1" ht="15.75">
      <c r="A518" s="49"/>
      <c r="B518" s="7"/>
      <c r="C518" s="345"/>
      <c r="D518" s="345"/>
      <c r="E518" s="345"/>
      <c r="F518" s="7"/>
      <c r="I518" s="9"/>
      <c r="J518" s="9"/>
      <c r="K518" s="9"/>
    </row>
    <row r="519" spans="1:11" s="2" customFormat="1" ht="15.75">
      <c r="A519" s="49"/>
      <c r="B519" s="7"/>
      <c r="C519" s="7"/>
      <c r="D519" s="336"/>
      <c r="E519" s="336"/>
      <c r="F519" s="15"/>
      <c r="I519" s="9"/>
      <c r="J519" s="9"/>
      <c r="K519" s="9"/>
    </row>
    <row r="520" spans="1:11" s="2" customFormat="1" ht="18" customHeight="1">
      <c r="A520" s="49"/>
      <c r="B520" s="7"/>
      <c r="C520" s="7"/>
      <c r="D520" s="7"/>
      <c r="E520" s="7"/>
      <c r="F520" s="7"/>
      <c r="I520" s="9"/>
      <c r="K520" s="9"/>
    </row>
    <row r="521" spans="1:6" s="2" customFormat="1" ht="18" customHeight="1">
      <c r="A521" s="49"/>
      <c r="B521" s="7"/>
      <c r="C521" s="7"/>
      <c r="D521" s="345"/>
      <c r="E521" s="345"/>
      <c r="F521" s="7"/>
    </row>
    <row r="522" spans="1:6" s="2" customFormat="1" ht="15.75" customHeight="1">
      <c r="A522" s="49"/>
      <c r="B522" s="7"/>
      <c r="C522" s="7"/>
      <c r="D522" s="7"/>
      <c r="E522" s="7"/>
      <c r="F522" s="7"/>
    </row>
    <row r="523" spans="1:6" s="2" customFormat="1" ht="15.75" customHeight="1">
      <c r="A523" s="49"/>
      <c r="B523" s="7"/>
      <c r="C523" s="7"/>
      <c r="D523" s="7"/>
      <c r="E523" s="7"/>
      <c r="F523" s="7"/>
    </row>
    <row r="524" spans="1:6" s="2" customFormat="1" ht="15.75" customHeight="1">
      <c r="A524" s="49"/>
      <c r="B524" s="7"/>
      <c r="C524" s="7"/>
      <c r="D524" s="7"/>
      <c r="E524" s="7"/>
      <c r="F524" s="7"/>
    </row>
    <row r="525" spans="1:6" s="2" customFormat="1" ht="15.75" customHeight="1">
      <c r="A525" s="49"/>
      <c r="B525" s="7"/>
      <c r="C525" s="7"/>
      <c r="D525" s="7"/>
      <c r="E525" s="7"/>
      <c r="F525" s="7"/>
    </row>
    <row r="526" spans="1:6" s="2" customFormat="1" ht="15.75" customHeight="1">
      <c r="A526" s="49"/>
      <c r="B526" s="7"/>
      <c r="C526" s="7"/>
      <c r="D526" s="7"/>
      <c r="E526" s="7"/>
      <c r="F526" s="7"/>
    </row>
    <row r="527" spans="1:6" s="2" customFormat="1" ht="15.75" customHeight="1">
      <c r="A527" s="49"/>
      <c r="B527" s="7"/>
      <c r="C527" s="7"/>
      <c r="D527" s="7"/>
      <c r="E527" s="7"/>
      <c r="F527" s="7"/>
    </row>
    <row r="528" spans="1:6" s="2" customFormat="1" ht="15.75" customHeight="1">
      <c r="A528" s="49"/>
      <c r="B528" s="7"/>
      <c r="C528" s="7"/>
      <c r="D528" s="7"/>
      <c r="E528" s="7"/>
      <c r="F528" s="7"/>
    </row>
    <row r="529" spans="1:6" s="2" customFormat="1" ht="15.75" customHeight="1">
      <c r="A529" s="49"/>
      <c r="B529" s="7"/>
      <c r="C529" s="7"/>
      <c r="D529" s="7"/>
      <c r="E529" s="7"/>
      <c r="F529" s="7"/>
    </row>
    <row r="530" spans="1:6" s="2" customFormat="1" ht="15.75" customHeight="1">
      <c r="A530" s="49"/>
      <c r="B530" s="7"/>
      <c r="C530" s="7"/>
      <c r="D530" s="7"/>
      <c r="E530" s="7"/>
      <c r="F530" s="7"/>
    </row>
    <row r="531" spans="1:6" s="2" customFormat="1" ht="15.75" customHeight="1">
      <c r="A531" s="49"/>
      <c r="B531" s="7"/>
      <c r="C531" s="7"/>
      <c r="D531" s="7"/>
      <c r="E531" s="7"/>
      <c r="F531" s="7"/>
    </row>
    <row r="532" spans="1:6" s="2" customFormat="1" ht="15.75" customHeight="1">
      <c r="A532" s="49"/>
      <c r="B532" s="7"/>
      <c r="C532" s="7"/>
      <c r="D532" s="7"/>
      <c r="E532" s="7"/>
      <c r="F532" s="7"/>
    </row>
    <row r="533" spans="1:6" s="2" customFormat="1" ht="15.75">
      <c r="A533" s="49"/>
      <c r="B533" s="7"/>
      <c r="C533" s="7"/>
      <c r="D533" s="105"/>
      <c r="E533" s="106"/>
      <c r="F533" s="106"/>
    </row>
    <row r="534" spans="1:6" s="2" customFormat="1" ht="15.75">
      <c r="A534" s="49"/>
      <c r="B534" s="7"/>
      <c r="C534" s="7"/>
      <c r="D534" s="105"/>
      <c r="E534" s="106"/>
      <c r="F534" s="106"/>
    </row>
    <row r="535" spans="1:6" s="2" customFormat="1" ht="15.75" customHeight="1">
      <c r="A535" s="49"/>
      <c r="B535" s="7"/>
      <c r="C535" s="7"/>
      <c r="D535" s="7"/>
      <c r="E535" s="7"/>
      <c r="F535" s="7"/>
    </row>
    <row r="536" spans="1:6" s="2" customFormat="1" ht="16.5" customHeight="1">
      <c r="A536" s="49"/>
      <c r="B536" s="7"/>
      <c r="C536" s="7"/>
      <c r="D536" s="7"/>
      <c r="E536" s="7"/>
      <c r="F536" s="7"/>
    </row>
    <row r="537" spans="1:6" s="2" customFormat="1" ht="16.5" customHeight="1">
      <c r="A537" s="51"/>
      <c r="B537" s="31"/>
      <c r="C537" s="31"/>
      <c r="D537" s="31"/>
      <c r="E537" s="31"/>
      <c r="F537" s="31"/>
    </row>
    <row r="538" spans="1:6" s="2" customFormat="1" ht="16.5" customHeight="1">
      <c r="A538" s="49"/>
      <c r="B538" s="7"/>
      <c r="C538" s="7"/>
      <c r="D538" s="7"/>
      <c r="E538" s="7"/>
      <c r="F538" s="7"/>
    </row>
    <row r="539" spans="1:6" s="2" customFormat="1" ht="30" customHeight="1">
      <c r="A539" s="49"/>
      <c r="B539" s="7"/>
      <c r="C539" s="7"/>
      <c r="D539" s="336"/>
      <c r="E539" s="336"/>
      <c r="F539" s="15"/>
    </row>
    <row r="540" spans="1:6" s="2" customFormat="1" ht="14.25" customHeight="1">
      <c r="A540" s="49"/>
      <c r="B540" s="7"/>
      <c r="C540" s="7"/>
      <c r="D540" s="336"/>
      <c r="E540" s="336"/>
      <c r="F540" s="15"/>
    </row>
    <row r="541" spans="1:6" s="2" customFormat="1" ht="16.5" customHeight="1">
      <c r="A541" s="49"/>
      <c r="B541" s="7"/>
      <c r="C541" s="7"/>
      <c r="D541" s="7"/>
      <c r="E541" s="7"/>
      <c r="F541" s="7"/>
    </row>
    <row r="542" spans="1:6" s="2" customFormat="1" ht="16.5" customHeight="1">
      <c r="A542" s="49"/>
      <c r="B542" s="7"/>
      <c r="C542" s="7"/>
      <c r="D542" s="7"/>
      <c r="E542" s="7"/>
      <c r="F542" s="7"/>
    </row>
    <row r="543" spans="1:6" s="2" customFormat="1" ht="15.75">
      <c r="A543" s="49"/>
      <c r="B543" s="7"/>
      <c r="C543" s="7"/>
      <c r="D543" s="7"/>
      <c r="E543" s="7"/>
      <c r="F543" s="7"/>
    </row>
    <row r="544" spans="1:6" s="2" customFormat="1" ht="15.75">
      <c r="A544" s="49"/>
      <c r="B544" s="7"/>
      <c r="C544" s="7"/>
      <c r="D544" s="7"/>
      <c r="E544" s="7"/>
      <c r="F544" s="7"/>
    </row>
    <row r="545" spans="1:6" s="2" customFormat="1" ht="15.75">
      <c r="A545" s="49"/>
      <c r="B545" s="7"/>
      <c r="C545" s="7"/>
      <c r="D545" s="7"/>
      <c r="E545" s="7"/>
      <c r="F545" s="7"/>
    </row>
    <row r="546" spans="1:6" s="2" customFormat="1" ht="16.5" customHeight="1">
      <c r="A546" s="49"/>
      <c r="B546" s="7"/>
      <c r="C546" s="7"/>
      <c r="D546" s="7"/>
      <c r="E546" s="7"/>
      <c r="F546" s="7"/>
    </row>
    <row r="547" spans="1:6" s="2" customFormat="1" ht="16.5" customHeight="1">
      <c r="A547" s="49"/>
      <c r="B547" s="7"/>
      <c r="C547" s="7"/>
      <c r="D547" s="7"/>
      <c r="E547" s="7"/>
      <c r="F547" s="7"/>
    </row>
    <row r="548" spans="1:6" s="2" customFormat="1" ht="16.5" customHeight="1">
      <c r="A548" s="49"/>
      <c r="B548" s="7"/>
      <c r="C548" s="7"/>
      <c r="D548" s="7"/>
      <c r="E548" s="7"/>
      <c r="F548" s="7"/>
    </row>
    <row r="549" spans="1:6" s="2" customFormat="1" ht="15.75" customHeight="1">
      <c r="A549" s="49"/>
      <c r="B549" s="31"/>
      <c r="C549" s="31"/>
      <c r="D549" s="31"/>
      <c r="E549" s="31"/>
      <c r="F549" s="31"/>
    </row>
    <row r="550" spans="1:6" s="2" customFormat="1" ht="16.5" customHeight="1">
      <c r="A550" s="49"/>
      <c r="B550" s="7"/>
      <c r="C550" s="7"/>
      <c r="D550" s="7"/>
      <c r="E550" s="7"/>
      <c r="F550" s="7"/>
    </row>
    <row r="551" spans="1:6" s="2" customFormat="1" ht="30" customHeight="1">
      <c r="A551" s="49"/>
      <c r="B551" s="31"/>
      <c r="C551" s="31"/>
      <c r="D551" s="31"/>
      <c r="E551" s="31"/>
      <c r="F551" s="31"/>
    </row>
    <row r="552" spans="1:6" s="2" customFormat="1" ht="15.75">
      <c r="A552" s="49"/>
      <c r="B552" s="7"/>
      <c r="C552" s="50"/>
      <c r="D552" s="50"/>
      <c r="E552" s="50"/>
      <c r="F552" s="50"/>
    </row>
    <row r="553" spans="1:11" s="17" customFormat="1" ht="15.75">
      <c r="A553" s="51"/>
      <c r="B553" s="31"/>
      <c r="C553" s="31"/>
      <c r="D553" s="31"/>
      <c r="E553" s="31"/>
      <c r="F553" s="31"/>
      <c r="I553" s="2"/>
      <c r="J553" s="2"/>
      <c r="K553" s="2"/>
    </row>
    <row r="554" spans="1:11" s="17" customFormat="1" ht="15.75">
      <c r="A554" s="51"/>
      <c r="B554" s="31"/>
      <c r="C554" s="31"/>
      <c r="D554" s="31"/>
      <c r="E554" s="31"/>
      <c r="F554" s="31"/>
      <c r="I554" s="2"/>
      <c r="J554" s="2"/>
      <c r="K554" s="2"/>
    </row>
    <row r="555" spans="1:11" ht="15.75">
      <c r="A555" s="49"/>
      <c r="B555" s="7"/>
      <c r="C555" s="7"/>
      <c r="D555" s="7"/>
      <c r="E555" s="7"/>
      <c r="F555" s="7"/>
      <c r="I555" s="2"/>
      <c r="J555" s="17"/>
      <c r="K555" s="2"/>
    </row>
    <row r="556" spans="9:11" ht="15.75">
      <c r="I556" s="17"/>
      <c r="J556" s="17"/>
      <c r="K556" s="17"/>
    </row>
    <row r="557" spans="9:11" ht="15.75">
      <c r="I557" s="17"/>
      <c r="K557" s="17"/>
    </row>
  </sheetData>
  <sheetProtection selectLockedCells="1" selectUnlockedCells="1"/>
  <mergeCells count="17">
    <mergeCell ref="E1:H1"/>
    <mergeCell ref="D540:E540"/>
    <mergeCell ref="D376:E376"/>
    <mergeCell ref="C518:E518"/>
    <mergeCell ref="D519:E519"/>
    <mergeCell ref="D521:E521"/>
    <mergeCell ref="H7:H8"/>
    <mergeCell ref="C52:E52"/>
    <mergeCell ref="A2:H2"/>
    <mergeCell ref="A3:H3"/>
    <mergeCell ref="A4:H4"/>
    <mergeCell ref="D539:E539"/>
    <mergeCell ref="G7:G8"/>
    <mergeCell ref="A139:F139"/>
    <mergeCell ref="F7:F8"/>
    <mergeCell ref="A7:E8"/>
    <mergeCell ref="D318:E318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cellComments="asDisplayed" horizontalDpi="600" verticalDpi="600" orientation="portrait" paperSize="9" scale="67" r:id="rId3"/>
  <headerFooter alignWithMargins="0">
    <oddFooter>&amp;C&amp;P. oldal, összesen: &amp;N</oddFooter>
  </headerFooter>
  <rowBreaks count="6" manualBreakCount="6">
    <brk id="56" max="7" man="1"/>
    <brk id="116" max="7" man="1"/>
    <brk id="171" max="7" man="1"/>
    <brk id="216" max="8" man="1"/>
    <brk id="379" max="9" man="1"/>
    <brk id="436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10" zoomScaleSheetLayoutView="110" zoomScalePageLayoutView="0" workbookViewId="0" topLeftCell="A1">
      <selection activeCell="D7" sqref="D7"/>
    </sheetView>
  </sheetViews>
  <sheetFormatPr defaultColWidth="9.140625" defaultRowHeight="12.75"/>
  <cols>
    <col min="1" max="1" width="87.28125" style="71" customWidth="1"/>
    <col min="2" max="5" width="16.8515625" style="71" customWidth="1"/>
    <col min="6" max="16384" width="9.140625" style="71" customWidth="1"/>
  </cols>
  <sheetData>
    <row r="1" spans="1:5" ht="15.75">
      <c r="A1" s="324" t="s">
        <v>297</v>
      </c>
      <c r="B1" s="324"/>
      <c r="C1" s="324"/>
      <c r="D1" s="324"/>
      <c r="E1" s="324"/>
    </row>
    <row r="2" ht="12.75"/>
    <row r="3" spans="1:5" ht="15.75">
      <c r="A3" s="349" t="s">
        <v>175</v>
      </c>
      <c r="B3" s="349"/>
      <c r="C3" s="349"/>
      <c r="D3" s="349"/>
      <c r="E3" s="349"/>
    </row>
    <row r="4" spans="1:5" ht="15.75">
      <c r="A4" s="349" t="s">
        <v>261</v>
      </c>
      <c r="B4" s="349"/>
      <c r="C4" s="349"/>
      <c r="D4" s="349"/>
      <c r="E4" s="349"/>
    </row>
    <row r="5" spans="1:5" ht="15.75">
      <c r="A5" s="134"/>
      <c r="B5" s="134"/>
      <c r="C5" s="134"/>
      <c r="D5" s="134"/>
      <c r="E5" s="134"/>
    </row>
    <row r="6" spans="1:5" s="72" customFormat="1" ht="29.25" customHeight="1">
      <c r="A6" s="156" t="s">
        <v>246</v>
      </c>
      <c r="B6" s="157" t="s">
        <v>164</v>
      </c>
      <c r="C6" s="157" t="s">
        <v>165</v>
      </c>
      <c r="D6" s="157" t="s">
        <v>188</v>
      </c>
      <c r="E6" s="157" t="s">
        <v>166</v>
      </c>
    </row>
    <row r="7" spans="1:6" ht="15.75">
      <c r="A7" s="5" t="s">
        <v>19</v>
      </c>
      <c r="B7" s="73">
        <f>SUM('5.kiadás'!H9)</f>
        <v>35698481</v>
      </c>
      <c r="C7" s="73">
        <v>0</v>
      </c>
      <c r="D7" s="73">
        <v>0</v>
      </c>
      <c r="E7" s="73">
        <f aca="true" t="shared" si="0" ref="E7:E21">SUM(B7:D7)</f>
        <v>35698481</v>
      </c>
      <c r="F7" s="73"/>
    </row>
    <row r="8" spans="1:6" ht="15.75">
      <c r="A8" s="5" t="s">
        <v>189</v>
      </c>
      <c r="B8" s="73">
        <f>SUM('5.kiadás'!H51)</f>
        <v>993650</v>
      </c>
      <c r="C8" s="73">
        <v>0</v>
      </c>
      <c r="D8" s="73">
        <v>0</v>
      </c>
      <c r="E8" s="73">
        <f t="shared" si="0"/>
        <v>993650</v>
      </c>
      <c r="F8" s="73"/>
    </row>
    <row r="9" spans="1:6" ht="15.75">
      <c r="A9" s="5" t="s">
        <v>123</v>
      </c>
      <c r="B9" s="73">
        <f>SUM('5.kiadás'!H57)</f>
        <v>9197000</v>
      </c>
      <c r="C9" s="73">
        <v>0</v>
      </c>
      <c r="D9" s="73">
        <v>0</v>
      </c>
      <c r="E9" s="73">
        <f t="shared" si="0"/>
        <v>9197000</v>
      </c>
      <c r="F9" s="73"/>
    </row>
    <row r="10" spans="1:6" ht="15.75">
      <c r="A10" s="5" t="s">
        <v>184</v>
      </c>
      <c r="B10" s="73">
        <f>SUM('5.kiadás'!H89)</f>
        <v>1734673</v>
      </c>
      <c r="C10" s="73">
        <v>0</v>
      </c>
      <c r="D10" s="73">
        <v>0</v>
      </c>
      <c r="E10" s="73">
        <f t="shared" si="0"/>
        <v>1734673</v>
      </c>
      <c r="F10" s="73"/>
    </row>
    <row r="11" spans="1:6" ht="15.75">
      <c r="A11" s="5" t="s">
        <v>125</v>
      </c>
      <c r="B11" s="73">
        <f>SUM('5.kiadás'!H97)</f>
        <v>254000</v>
      </c>
      <c r="C11" s="73">
        <v>0</v>
      </c>
      <c r="D11" s="73">
        <v>0</v>
      </c>
      <c r="E11" s="73">
        <f t="shared" si="0"/>
        <v>254000</v>
      </c>
      <c r="F11" s="73"/>
    </row>
    <row r="12" spans="1:6" ht="15.75">
      <c r="A12" s="5" t="s">
        <v>126</v>
      </c>
      <c r="B12" s="73">
        <f>SUM('5.kiadás'!H110)</f>
        <v>5500000</v>
      </c>
      <c r="C12" s="73">
        <v>0</v>
      </c>
      <c r="D12" s="73">
        <v>0</v>
      </c>
      <c r="E12" s="73">
        <f t="shared" si="0"/>
        <v>5500000</v>
      </c>
      <c r="F12" s="73"/>
    </row>
    <row r="13" spans="1:6" ht="15.75">
      <c r="A13" s="5" t="s">
        <v>127</v>
      </c>
      <c r="B13" s="73">
        <v>0</v>
      </c>
      <c r="C13" s="73">
        <v>0</v>
      </c>
      <c r="D13" s="73">
        <f>SUM('5.kiadás'!H126)</f>
        <v>760000</v>
      </c>
      <c r="E13" s="73">
        <f t="shared" si="0"/>
        <v>760000</v>
      </c>
      <c r="F13" s="73"/>
    </row>
    <row r="14" spans="1:6" ht="15.75">
      <c r="A14" s="5" t="s">
        <v>130</v>
      </c>
      <c r="B14" s="73">
        <v>0</v>
      </c>
      <c r="C14" s="73">
        <f>SUM('5.kiadás'!H140)</f>
        <v>13402616</v>
      </c>
      <c r="D14" s="73">
        <v>0</v>
      </c>
      <c r="E14" s="73">
        <f t="shared" si="0"/>
        <v>13402616</v>
      </c>
      <c r="F14" s="73"/>
    </row>
    <row r="15" spans="1:6" ht="15.75">
      <c r="A15" s="5" t="s">
        <v>131</v>
      </c>
      <c r="B15" s="73">
        <v>0</v>
      </c>
      <c r="C15" s="73">
        <f>SUM('5.kiadás'!H159)</f>
        <v>295000</v>
      </c>
      <c r="D15" s="73">
        <v>0</v>
      </c>
      <c r="E15" s="73">
        <f t="shared" si="0"/>
        <v>295000</v>
      </c>
      <c r="F15" s="73"/>
    </row>
    <row r="16" spans="1:6" ht="15.75">
      <c r="A16" s="5" t="s">
        <v>147</v>
      </c>
      <c r="B16" s="74">
        <f>SUM('5.kiadás'!H173)</f>
        <v>1076000</v>
      </c>
      <c r="C16" s="74">
        <v>0</v>
      </c>
      <c r="D16" s="74">
        <v>0</v>
      </c>
      <c r="E16" s="74">
        <f t="shared" si="0"/>
        <v>1076000</v>
      </c>
      <c r="F16" s="73"/>
    </row>
    <row r="17" spans="1:6" ht="15.75">
      <c r="A17" s="5" t="s">
        <v>192</v>
      </c>
      <c r="B17" s="74">
        <v>0</v>
      </c>
      <c r="C17" s="74">
        <f>SUM('5.kiadás'!H186)</f>
        <v>50000</v>
      </c>
      <c r="D17" s="74">
        <v>0</v>
      </c>
      <c r="E17" s="74">
        <f t="shared" si="0"/>
        <v>50000</v>
      </c>
      <c r="F17" s="73"/>
    </row>
    <row r="18" spans="1:6" ht="15.75">
      <c r="A18" s="5" t="s">
        <v>186</v>
      </c>
      <c r="B18" s="74">
        <v>0</v>
      </c>
      <c r="C18" s="74">
        <f>SUM('5.kiadás'!H181)</f>
        <v>50000</v>
      </c>
      <c r="D18" s="74">
        <v>0</v>
      </c>
      <c r="E18" s="74">
        <f t="shared" si="0"/>
        <v>50000</v>
      </c>
      <c r="F18" s="73"/>
    </row>
    <row r="19" spans="1:6" ht="15.75">
      <c r="A19" s="127" t="s">
        <v>227</v>
      </c>
      <c r="B19" s="25">
        <v>0</v>
      </c>
      <c r="C19" s="25">
        <v>0</v>
      </c>
      <c r="D19" s="220">
        <f>SUM('5.kiadás'!H135)</f>
        <v>24000</v>
      </c>
      <c r="E19" s="74">
        <f t="shared" si="0"/>
        <v>24000</v>
      </c>
      <c r="F19" s="73"/>
    </row>
    <row r="20" spans="1:9" ht="15.75">
      <c r="A20" s="110" t="s">
        <v>215</v>
      </c>
      <c r="B20" s="74">
        <f>SUM('5.kiadás'!H44)</f>
        <v>406500</v>
      </c>
      <c r="C20" s="74">
        <v>0</v>
      </c>
      <c r="D20" s="74">
        <v>0</v>
      </c>
      <c r="E20" s="74">
        <f t="shared" si="0"/>
        <v>406500</v>
      </c>
      <c r="F20" s="73"/>
      <c r="I20" s="222"/>
    </row>
    <row r="21" spans="1:9" ht="15.75">
      <c r="A21" s="127" t="s">
        <v>244</v>
      </c>
      <c r="B21" s="74">
        <f>SUM('5.kiadás'!H118)</f>
        <v>803910</v>
      </c>
      <c r="C21" s="74">
        <v>0</v>
      </c>
      <c r="D21" s="74">
        <v>0</v>
      </c>
      <c r="E21" s="74">
        <f t="shared" si="0"/>
        <v>803910</v>
      </c>
      <c r="F21" s="73"/>
      <c r="I21" s="222"/>
    </row>
    <row r="22" spans="1:9" ht="15.75">
      <c r="A22" s="127" t="s">
        <v>273</v>
      </c>
      <c r="B22" s="220">
        <f>SUM('5.kiadás'!H199)</f>
        <v>35000</v>
      </c>
      <c r="C22" s="25">
        <v>0</v>
      </c>
      <c r="D22" s="25">
        <v>0</v>
      </c>
      <c r="E22" s="220">
        <f>SUM(B22:D22)</f>
        <v>35000</v>
      </c>
      <c r="F22" s="120"/>
      <c r="I22" s="222"/>
    </row>
    <row r="23" spans="1:9" ht="15.75">
      <c r="A23" s="127" t="s">
        <v>278</v>
      </c>
      <c r="B23" s="220">
        <f>SUM('5.kiadás'!H204)</f>
        <v>1164050</v>
      </c>
      <c r="C23" s="25">
        <v>0</v>
      </c>
      <c r="D23" s="25">
        <v>0</v>
      </c>
      <c r="E23" s="220">
        <f>SUM(B23:D23)</f>
        <v>1164050</v>
      </c>
      <c r="F23" s="73"/>
      <c r="I23" s="222"/>
    </row>
    <row r="24" spans="1:9" ht="15.75">
      <c r="A24" s="127" t="s">
        <v>124</v>
      </c>
      <c r="B24" s="220">
        <f>SUM('5.kiadás'!H191)</f>
        <v>442600</v>
      </c>
      <c r="C24" s="25">
        <v>0</v>
      </c>
      <c r="D24" s="25">
        <v>0</v>
      </c>
      <c r="E24" s="220">
        <f>SUM(B24:D24)</f>
        <v>442600</v>
      </c>
      <c r="F24" s="73"/>
      <c r="I24" s="222"/>
    </row>
    <row r="25" spans="1:6" ht="15.75">
      <c r="A25" s="226" t="s">
        <v>167</v>
      </c>
      <c r="B25" s="221">
        <f>SUM(B7:B24)</f>
        <v>57305864</v>
      </c>
      <c r="C25" s="221">
        <f>SUM(C7:C24)</f>
        <v>13797616</v>
      </c>
      <c r="D25" s="221">
        <f>SUM(D7:D24)</f>
        <v>784000</v>
      </c>
      <c r="E25" s="221">
        <f>SUM(E7:E24)</f>
        <v>71887480</v>
      </c>
      <c r="F25" s="75"/>
    </row>
    <row r="27" spans="1:10" s="2" customFormat="1" ht="15.75">
      <c r="A27" s="27"/>
      <c r="B27" s="11"/>
      <c r="C27" s="11"/>
      <c r="D27" s="11"/>
      <c r="E27" s="11"/>
      <c r="F27" s="11"/>
      <c r="G27" s="45"/>
      <c r="H27" s="20"/>
      <c r="I27" s="20"/>
      <c r="J27" s="21"/>
    </row>
    <row r="28" spans="1:10" s="2" customFormat="1" ht="15.75">
      <c r="A28" s="8"/>
      <c r="B28" s="6"/>
      <c r="C28" s="6"/>
      <c r="D28" s="6"/>
      <c r="E28" s="7"/>
      <c r="F28" s="7"/>
      <c r="G28" s="44"/>
      <c r="H28" s="13"/>
      <c r="I28" s="22"/>
      <c r="J28" s="21"/>
    </row>
    <row r="29" spans="1:10" s="9" customFormat="1" ht="15.75">
      <c r="A29" s="8"/>
      <c r="B29" s="4"/>
      <c r="C29" s="4"/>
      <c r="D29" s="4"/>
      <c r="E29" s="4"/>
      <c r="F29" s="4"/>
      <c r="G29" s="45"/>
      <c r="H29" s="24"/>
      <c r="I29" s="24"/>
      <c r="J29" s="26"/>
    </row>
    <row r="30" spans="1:10" s="9" customFormat="1" ht="15.75">
      <c r="A30" s="8"/>
      <c r="B30" s="4"/>
      <c r="C30" s="4"/>
      <c r="D30" s="4"/>
      <c r="E30" s="4"/>
      <c r="F30" s="4"/>
      <c r="G30" s="45"/>
      <c r="H30" s="24"/>
      <c r="I30" s="24"/>
      <c r="J30" s="26"/>
    </row>
    <row r="31" spans="1:10" s="9" customFormat="1" ht="15.75">
      <c r="A31" s="8"/>
      <c r="B31" s="4"/>
      <c r="C31" s="4"/>
      <c r="D31" s="4"/>
      <c r="E31" s="4"/>
      <c r="F31" s="4"/>
      <c r="G31" s="45"/>
      <c r="H31" s="24"/>
      <c r="I31" s="24"/>
      <c r="J31" s="26"/>
    </row>
    <row r="32" spans="1:10" s="9" customFormat="1" ht="15.75">
      <c r="A32" s="8"/>
      <c r="B32" s="4"/>
      <c r="C32" s="4"/>
      <c r="D32" s="4"/>
      <c r="E32" s="4"/>
      <c r="F32" s="4"/>
      <c r="G32" s="45"/>
      <c r="H32" s="24"/>
      <c r="I32" s="24"/>
      <c r="J32" s="26"/>
    </row>
    <row r="33" spans="1:10" s="2" customFormat="1" ht="15.75">
      <c r="A33" s="8"/>
      <c r="B33" s="6"/>
      <c r="C33" s="6"/>
      <c r="D33" s="6"/>
      <c r="E33" s="43"/>
      <c r="F33" s="7"/>
      <c r="G33" s="44"/>
      <c r="H33" s="13"/>
      <c r="I33" s="22"/>
      <c r="J33" s="21"/>
    </row>
    <row r="34" spans="1:10" s="2" customFormat="1" ht="15.75">
      <c r="A34" s="8"/>
      <c r="B34" s="6"/>
      <c r="C34" s="6"/>
      <c r="D34" s="6"/>
      <c r="E34" s="6"/>
      <c r="F34" s="6"/>
      <c r="G34" s="45"/>
      <c r="H34" s="22"/>
      <c r="I34" s="22"/>
      <c r="J34" s="21"/>
    </row>
    <row r="35" spans="1:10" s="2" customFormat="1" ht="15.75">
      <c r="A35" s="8"/>
      <c r="B35" s="6"/>
      <c r="C35" s="6"/>
      <c r="D35" s="6"/>
      <c r="E35" s="6"/>
      <c r="F35" s="6"/>
      <c r="G35" s="45"/>
      <c r="H35" s="22"/>
      <c r="I35" s="22"/>
      <c r="J35" s="21"/>
    </row>
    <row r="36" spans="1:10" s="2" customFormat="1" ht="15.75">
      <c r="A36" s="8"/>
      <c r="B36" s="6"/>
      <c r="C36" s="6"/>
      <c r="D36" s="6"/>
      <c r="E36" s="6"/>
      <c r="F36" s="6"/>
      <c r="G36" s="45"/>
      <c r="H36" s="22"/>
      <c r="I36" s="22"/>
      <c r="J36" s="21"/>
    </row>
    <row r="37" spans="1:10" s="2" customFormat="1" ht="15.75">
      <c r="A37" s="8"/>
      <c r="B37" s="6"/>
      <c r="C37" s="6"/>
      <c r="D37" s="6"/>
      <c r="E37" s="6"/>
      <c r="F37" s="6"/>
      <c r="G37" s="45"/>
      <c r="H37" s="22"/>
      <c r="I37" s="22"/>
      <c r="J37" s="21"/>
    </row>
    <row r="38" spans="1:10" s="2" customFormat="1" ht="15.75">
      <c r="A38" s="8"/>
      <c r="B38" s="6"/>
      <c r="C38" s="6"/>
      <c r="D38" s="6"/>
      <c r="E38" s="6"/>
      <c r="F38" s="6"/>
      <c r="G38" s="45"/>
      <c r="H38" s="22"/>
      <c r="I38" s="22"/>
      <c r="J38" s="21"/>
    </row>
    <row r="39" spans="1:10" s="2" customFormat="1" ht="15.75">
      <c r="A39" s="8"/>
      <c r="B39" s="4"/>
      <c r="C39" s="6"/>
      <c r="D39" s="6"/>
      <c r="E39" s="6"/>
      <c r="F39" s="6"/>
      <c r="G39" s="45"/>
      <c r="H39" s="22"/>
      <c r="I39" s="22"/>
      <c r="J39" s="21"/>
    </row>
    <row r="40" spans="1:10" s="2" customFormat="1" ht="15.75">
      <c r="A40" s="8"/>
      <c r="B40" s="4"/>
      <c r="C40" s="6"/>
      <c r="D40" s="6"/>
      <c r="E40" s="6"/>
      <c r="F40" s="6"/>
      <c r="G40" s="45"/>
      <c r="H40" s="22"/>
      <c r="I40" s="22"/>
      <c r="J40" s="21"/>
    </row>
    <row r="41" spans="1:10" s="2" customFormat="1" ht="15.75">
      <c r="A41" s="27"/>
      <c r="B41" s="6"/>
      <c r="C41" s="6"/>
      <c r="D41" s="6"/>
      <c r="E41" s="6"/>
      <c r="F41" s="6"/>
      <c r="G41" s="45"/>
      <c r="H41" s="22"/>
      <c r="I41" s="22"/>
      <c r="J41" s="21"/>
    </row>
    <row r="42" spans="1:10" s="2" customFormat="1" ht="15.75">
      <c r="A42" s="8"/>
      <c r="B42" s="6"/>
      <c r="C42" s="6"/>
      <c r="D42" s="6"/>
      <c r="E42" s="6"/>
      <c r="F42" s="6"/>
      <c r="G42" s="45"/>
      <c r="H42" s="22"/>
      <c r="I42" s="22"/>
      <c r="J42" s="21"/>
    </row>
  </sheetData>
  <sheetProtection/>
  <mergeCells count="3"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landscape" paperSize="9" scale="8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8"/>
  <sheetViews>
    <sheetView view="pageBreakPreview" zoomScale="60" zoomScalePageLayoutView="0" workbookViewId="0" topLeftCell="A1">
      <selection activeCell="A27" sqref="A26:A27"/>
    </sheetView>
  </sheetViews>
  <sheetFormatPr defaultColWidth="9.140625" defaultRowHeight="12.75"/>
  <cols>
    <col min="1" max="1" width="50.8515625" style="0" customWidth="1"/>
    <col min="2" max="2" width="17.00390625" style="0" bestFit="1" customWidth="1"/>
    <col min="3" max="3" width="21.28125" style="0" customWidth="1"/>
  </cols>
  <sheetData>
    <row r="1" spans="1:4" ht="30.75" customHeight="1">
      <c r="A1" s="324" t="s">
        <v>298</v>
      </c>
      <c r="B1" s="324"/>
      <c r="C1" s="324"/>
      <c r="D1" s="61"/>
    </row>
    <row r="2" spans="1:4" ht="30.75" customHeight="1">
      <c r="A2" s="273"/>
      <c r="B2" s="273"/>
      <c r="C2" s="273"/>
      <c r="D2" s="61"/>
    </row>
    <row r="3" spans="1:3" s="249" customFormat="1" ht="27" customHeight="1">
      <c r="A3" s="325" t="s">
        <v>175</v>
      </c>
      <c r="B3" s="325"/>
      <c r="C3" s="325"/>
    </row>
    <row r="4" spans="1:3" s="249" customFormat="1" ht="27" customHeight="1">
      <c r="A4" s="325" t="s">
        <v>266</v>
      </c>
      <c r="B4" s="325"/>
      <c r="C4" s="325"/>
    </row>
    <row r="5" spans="1:3" s="249" customFormat="1" ht="27" customHeight="1">
      <c r="A5" s="350" t="s">
        <v>265</v>
      </c>
      <c r="B5" s="350"/>
      <c r="C5" s="350"/>
    </row>
    <row r="6" spans="1:7" s="249" customFormat="1" ht="27" customHeight="1" thickBot="1">
      <c r="A6" s="235"/>
      <c r="B6" s="235"/>
      <c r="G6" s="250"/>
    </row>
    <row r="7" spans="1:7" s="249" customFormat="1" ht="15.75" customHeight="1">
      <c r="A7" s="353" t="s">
        <v>148</v>
      </c>
      <c r="B7" s="355" t="s">
        <v>209</v>
      </c>
      <c r="C7" s="351" t="s">
        <v>249</v>
      </c>
      <c r="G7" s="250"/>
    </row>
    <row r="8" spans="1:3" s="249" customFormat="1" ht="34.5" customHeight="1">
      <c r="A8" s="354"/>
      <c r="B8" s="356"/>
      <c r="C8" s="352"/>
    </row>
    <row r="9" spans="1:3" s="249" customFormat="1" ht="36.75" customHeight="1">
      <c r="A9" s="272" t="s">
        <v>267</v>
      </c>
      <c r="B9" s="302">
        <v>500000</v>
      </c>
      <c r="C9" s="299">
        <v>500000</v>
      </c>
    </row>
    <row r="10" spans="1:3" s="249" customFormat="1" ht="36.75" customHeight="1">
      <c r="A10" s="272" t="s">
        <v>285</v>
      </c>
      <c r="B10" s="302">
        <v>0</v>
      </c>
      <c r="C10" s="299">
        <v>9932616</v>
      </c>
    </row>
    <row r="11" spans="1:3" s="249" customFormat="1" ht="36.75" customHeight="1">
      <c r="A11" s="251" t="s">
        <v>287</v>
      </c>
      <c r="B11" s="302">
        <v>0</v>
      </c>
      <c r="C11" s="300">
        <v>1100050</v>
      </c>
    </row>
    <row r="12" spans="1:3" s="249" customFormat="1" ht="32.25" customHeight="1" thickBot="1">
      <c r="A12" s="252" t="s">
        <v>154</v>
      </c>
      <c r="B12" s="303">
        <f>SUM(B9:B9)</f>
        <v>500000</v>
      </c>
      <c r="C12" s="301">
        <f>SUM(C9:C11)</f>
        <v>11532666</v>
      </c>
    </row>
    <row r="177" ht="15.75" customHeight="1">
      <c r="B177" s="253"/>
    </row>
    <row r="178" ht="15.75" customHeight="1">
      <c r="B178" s="253"/>
    </row>
  </sheetData>
  <sheetProtection/>
  <mergeCells count="7">
    <mergeCell ref="A1:C1"/>
    <mergeCell ref="A3:C3"/>
    <mergeCell ref="A4:C4"/>
    <mergeCell ref="A5:C5"/>
    <mergeCell ref="C7:C8"/>
    <mergeCell ref="A7:A8"/>
    <mergeCell ref="B7:B8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60" zoomScalePageLayoutView="0" workbookViewId="0" topLeftCell="A1">
      <selection activeCell="B5" sqref="B5:F5"/>
    </sheetView>
  </sheetViews>
  <sheetFormatPr defaultColWidth="10.28125" defaultRowHeight="12.75"/>
  <cols>
    <col min="1" max="1" width="5.421875" style="89" customWidth="1"/>
    <col min="2" max="2" width="56.28125" style="76" customWidth="1"/>
    <col min="3" max="3" width="9.140625" style="89" hidden="1" customWidth="1"/>
    <col min="4" max="4" width="14.7109375" style="89" customWidth="1"/>
    <col min="5" max="5" width="13.421875" style="89" customWidth="1"/>
    <col min="6" max="6" width="14.140625" style="76" customWidth="1"/>
    <col min="7" max="16384" width="10.28125" style="89" customWidth="1"/>
  </cols>
  <sheetData>
    <row r="1" spans="2:6" s="76" customFormat="1" ht="15.75" customHeight="1">
      <c r="B1" s="324" t="s">
        <v>299</v>
      </c>
      <c r="C1" s="324"/>
      <c r="D1" s="324"/>
      <c r="E1" s="324"/>
      <c r="F1" s="324"/>
    </row>
    <row r="2" spans="2:6" s="76" customFormat="1" ht="15.75" customHeight="1">
      <c r="B2" s="273"/>
      <c r="C2" s="273"/>
      <c r="D2" s="273"/>
      <c r="E2" s="273"/>
      <c r="F2" s="273"/>
    </row>
    <row r="3" spans="2:6" s="76" customFormat="1" ht="15.75" customHeight="1">
      <c r="B3" s="273"/>
      <c r="C3" s="273"/>
      <c r="D3" s="273"/>
      <c r="E3" s="273"/>
      <c r="F3" s="273"/>
    </row>
    <row r="4" spans="2:6" s="76" customFormat="1" ht="15.75" customHeight="1">
      <c r="B4" s="273"/>
      <c r="C4" s="273"/>
      <c r="D4" s="273"/>
      <c r="E4" s="273"/>
      <c r="F4" s="273"/>
    </row>
    <row r="5" spans="2:6" s="76" customFormat="1" ht="15.75">
      <c r="B5" s="362" t="s">
        <v>175</v>
      </c>
      <c r="C5" s="362"/>
      <c r="D5" s="362"/>
      <c r="E5" s="362"/>
      <c r="F5" s="362"/>
    </row>
    <row r="6" spans="2:6" s="76" customFormat="1" ht="15.75">
      <c r="B6" s="363" t="s">
        <v>168</v>
      </c>
      <c r="C6" s="363"/>
      <c r="D6" s="363"/>
      <c r="E6" s="363"/>
      <c r="F6" s="363"/>
    </row>
    <row r="7" spans="2:6" s="76" customFormat="1" ht="15.75">
      <c r="B7" s="362" t="s">
        <v>231</v>
      </c>
      <c r="C7" s="362"/>
      <c r="D7" s="362"/>
      <c r="E7" s="362"/>
      <c r="F7" s="364"/>
    </row>
    <row r="8" s="76" customFormat="1" ht="16.5" thickBot="1"/>
    <row r="9" spans="1:6" s="76" customFormat="1" ht="15.75" customHeight="1">
      <c r="A9" s="190"/>
      <c r="B9" s="191"/>
      <c r="C9" s="191"/>
      <c r="D9" s="357" t="s">
        <v>248</v>
      </c>
      <c r="E9" s="357" t="s">
        <v>263</v>
      </c>
      <c r="F9" s="365" t="s">
        <v>270</v>
      </c>
    </row>
    <row r="10" spans="1:6" s="76" customFormat="1" ht="31.5" customHeight="1">
      <c r="A10" s="192"/>
      <c r="B10" s="77" t="s">
        <v>148</v>
      </c>
      <c r="C10" s="78"/>
      <c r="D10" s="359"/>
      <c r="E10" s="358"/>
      <c r="F10" s="366"/>
    </row>
    <row r="11" spans="1:11" s="82" customFormat="1" ht="15.75">
      <c r="A11" s="161" t="s">
        <v>75</v>
      </c>
      <c r="B11" s="98" t="s">
        <v>76</v>
      </c>
      <c r="C11" s="81"/>
      <c r="D11" s="219">
        <v>16763398</v>
      </c>
      <c r="E11" s="223">
        <v>14936709</v>
      </c>
      <c r="F11" s="193">
        <f>SUM('1. mérleg'!D8)</f>
        <v>27656744</v>
      </c>
      <c r="K11" s="160"/>
    </row>
    <row r="12" spans="1:6" s="82" customFormat="1" ht="15.75">
      <c r="A12" s="161" t="s">
        <v>85</v>
      </c>
      <c r="B12" s="98" t="s">
        <v>84</v>
      </c>
      <c r="C12" s="81"/>
      <c r="D12" s="224">
        <v>12752687</v>
      </c>
      <c r="E12" s="223">
        <v>16286546</v>
      </c>
      <c r="F12" s="194">
        <f>SUM('1. mérleg'!D9)</f>
        <v>16550000</v>
      </c>
    </row>
    <row r="13" spans="1:6" s="82" customFormat="1" ht="15.75">
      <c r="A13" s="161" t="s">
        <v>99</v>
      </c>
      <c r="B13" s="98" t="s">
        <v>100</v>
      </c>
      <c r="C13" s="81"/>
      <c r="D13" s="224">
        <v>2874914</v>
      </c>
      <c r="E13" s="223">
        <v>4233897</v>
      </c>
      <c r="F13" s="194">
        <f>SUM('1. mérleg'!D10)</f>
        <v>3320000</v>
      </c>
    </row>
    <row r="14" spans="1:6" s="82" customFormat="1" ht="15.75">
      <c r="A14" s="161" t="s">
        <v>109</v>
      </c>
      <c r="B14" s="99" t="s">
        <v>110</v>
      </c>
      <c r="C14" s="81"/>
      <c r="D14" s="224">
        <v>52598</v>
      </c>
      <c r="E14" s="223">
        <v>733100</v>
      </c>
      <c r="F14" s="194">
        <f>SUM('1. mérleg'!D11)</f>
        <v>227300</v>
      </c>
    </row>
    <row r="15" spans="1:7" s="82" customFormat="1" ht="15.75">
      <c r="A15" s="195"/>
      <c r="B15" s="79"/>
      <c r="C15" s="80"/>
      <c r="D15" s="224"/>
      <c r="E15" s="223"/>
      <c r="F15" s="194"/>
      <c r="G15" s="160"/>
    </row>
    <row r="16" spans="1:6" s="82" customFormat="1" ht="15.75">
      <c r="A16" s="196"/>
      <c r="B16" s="83" t="s">
        <v>169</v>
      </c>
      <c r="C16" s="84">
        <f>SUM(C11:C15)</f>
        <v>0</v>
      </c>
      <c r="D16" s="158">
        <f>SUM(D11:D15)</f>
        <v>32443597</v>
      </c>
      <c r="E16" s="243">
        <f>SUM(E11:E15)</f>
        <v>36190252</v>
      </c>
      <c r="F16" s="197">
        <f>SUM(F11:F15)</f>
        <v>47754044</v>
      </c>
    </row>
    <row r="17" spans="1:6" s="82" customFormat="1" ht="15.75">
      <c r="A17" s="195"/>
      <c r="B17" s="85"/>
      <c r="C17" s="87"/>
      <c r="D17" s="247"/>
      <c r="E17" s="223"/>
      <c r="F17" s="198"/>
    </row>
    <row r="18" spans="1:9" s="82" customFormat="1" ht="15.75">
      <c r="A18" s="161" t="s">
        <v>20</v>
      </c>
      <c r="B18" s="101" t="s">
        <v>153</v>
      </c>
      <c r="C18" s="81"/>
      <c r="D18" s="224">
        <v>13200890</v>
      </c>
      <c r="E18" s="223">
        <v>6852079</v>
      </c>
      <c r="F18" s="194">
        <f>SUM('1. mérleg'!D21)</f>
        <v>13295000</v>
      </c>
      <c r="I18" s="160"/>
    </row>
    <row r="19" spans="1:8" s="82" customFormat="1" ht="15.75">
      <c r="A19" s="161" t="s">
        <v>27</v>
      </c>
      <c r="B19" s="66" t="s">
        <v>156</v>
      </c>
      <c r="C19" s="81"/>
      <c r="D19" s="224">
        <v>2730338</v>
      </c>
      <c r="E19" s="223">
        <v>2270276</v>
      </c>
      <c r="F19" s="194">
        <f>SUM('1. mérleg'!D22)</f>
        <v>2475000</v>
      </c>
      <c r="H19" s="160"/>
    </row>
    <row r="20" spans="1:6" s="82" customFormat="1" ht="15.75">
      <c r="A20" s="161" t="s">
        <v>29</v>
      </c>
      <c r="B20" s="98" t="s">
        <v>30</v>
      </c>
      <c r="C20" s="81"/>
      <c r="D20" s="224">
        <v>12947171</v>
      </c>
      <c r="E20" s="223">
        <v>12630938</v>
      </c>
      <c r="F20" s="194">
        <f>SUM('1. mérleg'!D23)</f>
        <v>16168434</v>
      </c>
    </row>
    <row r="21" spans="1:9" s="82" customFormat="1" ht="15.75">
      <c r="A21" s="161" t="s">
        <v>55</v>
      </c>
      <c r="B21" s="101" t="s">
        <v>157</v>
      </c>
      <c r="C21" s="81"/>
      <c r="D21" s="224">
        <v>467405</v>
      </c>
      <c r="E21" s="223">
        <v>486000</v>
      </c>
      <c r="F21" s="194">
        <f>SUM('1. mérleg'!D24)</f>
        <v>784000</v>
      </c>
      <c r="I21" s="160"/>
    </row>
    <row r="22" spans="1:6" s="82" customFormat="1" ht="15.75">
      <c r="A22" s="161" t="s">
        <v>62</v>
      </c>
      <c r="B22" s="101" t="s">
        <v>63</v>
      </c>
      <c r="C22" s="81"/>
      <c r="D22" s="224">
        <v>7758185</v>
      </c>
      <c r="E22" s="223">
        <v>7389312</v>
      </c>
      <c r="F22" s="194">
        <f>SUM('1. mérleg'!D25)</f>
        <v>26809030</v>
      </c>
    </row>
    <row r="23" spans="1:6" s="82" customFormat="1" ht="15.75">
      <c r="A23" s="195"/>
      <c r="B23" s="79"/>
      <c r="C23" s="81"/>
      <c r="D23" s="224"/>
      <c r="E23" s="242"/>
      <c r="F23" s="194"/>
    </row>
    <row r="24" spans="1:6" s="82" customFormat="1" ht="15.75">
      <c r="A24" s="196"/>
      <c r="B24" s="83" t="s">
        <v>170</v>
      </c>
      <c r="C24" s="88">
        <f>SUM(C18:C23)</f>
        <v>0</v>
      </c>
      <c r="D24" s="159">
        <f>SUM(D18:D23)</f>
        <v>37103989</v>
      </c>
      <c r="E24" s="244">
        <f>SUM(E18:E23)</f>
        <v>29628605</v>
      </c>
      <c r="F24" s="199">
        <f>SUM(F18:F23)</f>
        <v>59531464</v>
      </c>
    </row>
    <row r="25" spans="1:6" s="82" customFormat="1" ht="15.75">
      <c r="A25" s="195"/>
      <c r="B25" s="85"/>
      <c r="C25" s="86"/>
      <c r="D25" s="247"/>
      <c r="E25" s="242"/>
      <c r="F25" s="200"/>
    </row>
    <row r="26" spans="1:6" s="82" customFormat="1" ht="15.75">
      <c r="A26" s="195"/>
      <c r="B26" s="232"/>
      <c r="C26" s="86"/>
      <c r="D26" s="245"/>
      <c r="E26" s="242"/>
      <c r="F26" s="200"/>
    </row>
    <row r="27" spans="1:6" s="91" customFormat="1" ht="15.75">
      <c r="A27" s="161" t="s">
        <v>114</v>
      </c>
      <c r="B27" s="168" t="s">
        <v>115</v>
      </c>
      <c r="C27" s="96"/>
      <c r="D27" s="233">
        <v>11073402</v>
      </c>
      <c r="E27" s="223">
        <v>16137085</v>
      </c>
      <c r="F27" s="201">
        <f>SUM('1. mérleg'!D18)</f>
        <v>5633436</v>
      </c>
    </row>
    <row r="28" spans="1:6" ht="15.75">
      <c r="A28" s="162"/>
      <c r="B28" s="168"/>
      <c r="C28" s="90"/>
      <c r="D28" s="246"/>
      <c r="F28" s="198"/>
    </row>
    <row r="29" spans="1:6" ht="16.5" thickBot="1">
      <c r="A29" s="202"/>
      <c r="B29" s="203" t="s">
        <v>174</v>
      </c>
      <c r="C29" s="204">
        <f>SUM(C27)</f>
        <v>0</v>
      </c>
      <c r="D29" s="205">
        <f>SUM(D27)</f>
        <v>11073402</v>
      </c>
      <c r="E29" s="205">
        <f>SUM(E27)</f>
        <v>16137085</v>
      </c>
      <c r="F29" s="206">
        <f>SUM(F27)</f>
        <v>5633436</v>
      </c>
    </row>
    <row r="30" spans="1:6" ht="15.75">
      <c r="A30" s="90"/>
      <c r="B30" s="97"/>
      <c r="C30" s="90"/>
      <c r="D30" s="90"/>
      <c r="E30" s="90"/>
      <c r="F30" s="97"/>
    </row>
    <row r="31" spans="1:6" ht="15.75">
      <c r="A31" s="360"/>
      <c r="B31" s="360"/>
      <c r="C31" s="90"/>
      <c r="D31" s="90"/>
      <c r="E31" s="90"/>
      <c r="F31" s="97"/>
    </row>
    <row r="32" spans="1:6" ht="15.75">
      <c r="A32" s="66"/>
      <c r="B32" s="98"/>
      <c r="C32" s="90"/>
      <c r="D32" s="90"/>
      <c r="E32" s="90"/>
      <c r="F32" s="97"/>
    </row>
    <row r="33" spans="1:6" ht="15.75">
      <c r="A33" s="66"/>
      <c r="B33" s="98"/>
      <c r="C33" s="90"/>
      <c r="D33" s="90"/>
      <c r="E33" s="90"/>
      <c r="F33" s="97"/>
    </row>
    <row r="34" spans="1:6" ht="15.75">
      <c r="A34" s="66"/>
      <c r="B34" s="98"/>
      <c r="C34" s="90"/>
      <c r="D34" s="90"/>
      <c r="E34" s="90"/>
      <c r="F34" s="97"/>
    </row>
    <row r="35" spans="1:6" ht="15.75">
      <c r="A35" s="66"/>
      <c r="B35" s="99"/>
      <c r="C35" s="90"/>
      <c r="D35" s="90"/>
      <c r="E35" s="90"/>
      <c r="F35" s="97"/>
    </row>
    <row r="36" spans="1:6" ht="15.75">
      <c r="A36" s="64"/>
      <c r="B36" s="64"/>
      <c r="C36" s="90"/>
      <c r="D36" s="90"/>
      <c r="E36" s="90"/>
      <c r="F36" s="97"/>
    </row>
    <row r="37" spans="1:6" ht="15.75">
      <c r="A37" s="66"/>
      <c r="B37" s="66"/>
      <c r="C37" s="90"/>
      <c r="D37" s="90"/>
      <c r="E37" s="90"/>
      <c r="F37" s="97"/>
    </row>
    <row r="38" spans="1:6" ht="15.75">
      <c r="A38" s="66"/>
      <c r="B38" s="98"/>
      <c r="C38" s="90"/>
      <c r="D38" s="90"/>
      <c r="E38" s="90"/>
      <c r="F38" s="97"/>
    </row>
    <row r="39" spans="1:6" ht="15.75">
      <c r="A39" s="66"/>
      <c r="B39" s="98"/>
      <c r="C39" s="90"/>
      <c r="D39" s="90"/>
      <c r="E39" s="90"/>
      <c r="F39" s="97"/>
    </row>
    <row r="40" spans="1:6" ht="15.75">
      <c r="A40" s="64"/>
      <c r="B40" s="98"/>
      <c r="C40" s="90"/>
      <c r="D40" s="90"/>
      <c r="E40" s="90"/>
      <c r="F40" s="97"/>
    </row>
    <row r="41" spans="1:6" ht="15.75">
      <c r="A41" s="64"/>
      <c r="B41" s="98"/>
      <c r="C41" s="90"/>
      <c r="D41" s="90"/>
      <c r="E41" s="90"/>
      <c r="F41" s="97"/>
    </row>
    <row r="42" spans="1:6" ht="15.75">
      <c r="A42" s="66"/>
      <c r="B42" s="98"/>
      <c r="C42" s="90"/>
      <c r="D42" s="90"/>
      <c r="E42" s="90"/>
      <c r="F42" s="97"/>
    </row>
    <row r="43" spans="1:6" ht="15.75">
      <c r="A43" s="64"/>
      <c r="B43" s="64"/>
      <c r="C43" s="90"/>
      <c r="D43" s="90"/>
      <c r="E43" s="90"/>
      <c r="F43" s="97"/>
    </row>
    <row r="44" spans="1:6" ht="15.75">
      <c r="A44" s="361"/>
      <c r="B44" s="361"/>
      <c r="C44" s="90"/>
      <c r="D44" s="90"/>
      <c r="E44" s="90"/>
      <c r="F44" s="97"/>
    </row>
    <row r="45" spans="1:6" ht="15.75">
      <c r="A45" s="66"/>
      <c r="B45" s="101"/>
      <c r="C45" s="90"/>
      <c r="D45" s="90"/>
      <c r="E45" s="90"/>
      <c r="F45" s="97"/>
    </row>
    <row r="46" spans="1:6" ht="15.75">
      <c r="A46" s="66"/>
      <c r="B46" s="66"/>
      <c r="C46" s="90"/>
      <c r="D46" s="90"/>
      <c r="E46" s="90"/>
      <c r="F46" s="97"/>
    </row>
    <row r="47" spans="1:6" ht="15.75">
      <c r="A47" s="66"/>
      <c r="B47" s="98"/>
      <c r="C47" s="90"/>
      <c r="D47" s="90"/>
      <c r="E47" s="90"/>
      <c r="F47" s="97"/>
    </row>
    <row r="48" spans="1:6" ht="15.75">
      <c r="A48" s="66"/>
      <c r="B48" s="101"/>
      <c r="C48" s="90"/>
      <c r="D48" s="90"/>
      <c r="E48" s="90"/>
      <c r="F48" s="97"/>
    </row>
    <row r="49" spans="1:6" ht="15.75">
      <c r="A49" s="66"/>
      <c r="B49" s="101"/>
      <c r="C49" s="90"/>
      <c r="D49" s="90"/>
      <c r="E49" s="90"/>
      <c r="F49" s="97"/>
    </row>
    <row r="50" spans="1:6" ht="15.75">
      <c r="A50" s="100"/>
      <c r="B50" s="102"/>
      <c r="C50" s="90"/>
      <c r="D50" s="90"/>
      <c r="E50" s="90"/>
      <c r="F50" s="97"/>
    </row>
    <row r="51" spans="1:6" ht="15.75">
      <c r="A51" s="98"/>
      <c r="B51" s="101"/>
      <c r="C51" s="90"/>
      <c r="D51" s="90"/>
      <c r="E51" s="90"/>
      <c r="F51" s="97"/>
    </row>
    <row r="52" spans="1:6" ht="15.75">
      <c r="A52" s="98"/>
      <c r="B52" s="101"/>
      <c r="C52" s="90"/>
      <c r="D52" s="90"/>
      <c r="E52" s="90"/>
      <c r="F52" s="97"/>
    </row>
    <row r="53" spans="1:6" ht="15.75">
      <c r="A53" s="66"/>
      <c r="B53" s="66"/>
      <c r="C53" s="90"/>
      <c r="D53" s="90"/>
      <c r="E53" s="90"/>
      <c r="F53" s="97"/>
    </row>
    <row r="54" spans="1:6" ht="15.75">
      <c r="A54" s="66"/>
      <c r="B54" s="66"/>
      <c r="C54" s="90"/>
      <c r="D54" s="90"/>
      <c r="E54" s="90"/>
      <c r="F54" s="97"/>
    </row>
    <row r="55" spans="1:6" ht="15.75">
      <c r="A55" s="64"/>
      <c r="B55" s="66"/>
      <c r="C55" s="90"/>
      <c r="D55" s="90"/>
      <c r="E55" s="90"/>
      <c r="F55" s="97"/>
    </row>
    <row r="56" spans="1:6" ht="15.75">
      <c r="A56" s="66"/>
      <c r="B56" s="66"/>
      <c r="C56" s="90"/>
      <c r="D56" s="90"/>
      <c r="E56" s="90"/>
      <c r="F56" s="97"/>
    </row>
    <row r="57" spans="1:6" ht="15.75">
      <c r="A57" s="90"/>
      <c r="B57" s="66"/>
      <c r="C57" s="90"/>
      <c r="D57" s="90"/>
      <c r="E57" s="90"/>
      <c r="F57" s="97"/>
    </row>
    <row r="58" spans="1:6" ht="15.75">
      <c r="A58" s="90"/>
      <c r="B58" s="97"/>
      <c r="C58" s="90"/>
      <c r="D58" s="90"/>
      <c r="E58" s="90"/>
      <c r="F58" s="97"/>
    </row>
    <row r="59" spans="1:6" ht="15.75">
      <c r="A59" s="90"/>
      <c r="B59" s="97"/>
      <c r="C59" s="90"/>
      <c r="D59" s="90"/>
      <c r="E59" s="90"/>
      <c r="F59" s="97"/>
    </row>
    <row r="60" spans="1:6" ht="15.75">
      <c r="A60" s="90"/>
      <c r="B60" s="97"/>
      <c r="C60" s="90"/>
      <c r="D60" s="90"/>
      <c r="E60" s="90"/>
      <c r="F60" s="97"/>
    </row>
    <row r="61" spans="1:6" ht="15.75">
      <c r="A61" s="90"/>
      <c r="B61" s="97"/>
      <c r="C61" s="90"/>
      <c r="D61" s="90"/>
      <c r="E61" s="90"/>
      <c r="F61" s="97"/>
    </row>
  </sheetData>
  <sheetProtection/>
  <mergeCells count="9">
    <mergeCell ref="B1:F1"/>
    <mergeCell ref="E9:E10"/>
    <mergeCell ref="D9:D10"/>
    <mergeCell ref="A31:B31"/>
    <mergeCell ref="A44:B44"/>
    <mergeCell ref="B5:F5"/>
    <mergeCell ref="B6:F6"/>
    <mergeCell ref="B7:F7"/>
    <mergeCell ref="F9:F10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7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60" zoomScalePageLayoutView="0" workbookViewId="0" topLeftCell="A1">
      <selection activeCell="A5" sqref="A5:E5"/>
    </sheetView>
  </sheetViews>
  <sheetFormatPr defaultColWidth="10.28125" defaultRowHeight="12.75"/>
  <cols>
    <col min="1" max="1" width="6.00390625" style="89" customWidth="1"/>
    <col min="2" max="2" width="52.57421875" style="91" customWidth="1"/>
    <col min="3" max="4" width="17.7109375" style="91" customWidth="1"/>
    <col min="5" max="5" width="17.7109375" style="89" customWidth="1"/>
    <col min="6" max="16384" width="10.28125" style="89" customWidth="1"/>
  </cols>
  <sheetData>
    <row r="1" spans="2:5" s="91" customFormat="1" ht="19.5" customHeight="1">
      <c r="B1" s="324" t="s">
        <v>300</v>
      </c>
      <c r="C1" s="324"/>
      <c r="D1" s="324"/>
      <c r="E1" s="324"/>
    </row>
    <row r="2" spans="2:5" s="91" customFormat="1" ht="19.5" customHeight="1">
      <c r="B2" s="273"/>
      <c r="C2" s="273"/>
      <c r="D2" s="273"/>
      <c r="E2" s="273"/>
    </row>
    <row r="3" spans="2:5" s="91" customFormat="1" ht="19.5" customHeight="1">
      <c r="B3" s="273"/>
      <c r="C3" s="273"/>
      <c r="D3" s="273"/>
      <c r="E3" s="273"/>
    </row>
    <row r="4" spans="1:5" s="91" customFormat="1" ht="19.5" customHeight="1">
      <c r="A4" s="362" t="s">
        <v>175</v>
      </c>
      <c r="B4" s="362"/>
      <c r="C4" s="362"/>
      <c r="D4" s="362"/>
      <c r="E4" s="362"/>
    </row>
    <row r="5" spans="1:5" s="91" customFormat="1" ht="15.75">
      <c r="A5" s="363" t="s">
        <v>171</v>
      </c>
      <c r="B5" s="363"/>
      <c r="C5" s="363"/>
      <c r="D5" s="363"/>
      <c r="E5" s="363"/>
    </row>
    <row r="6" spans="2:9" s="91" customFormat="1" ht="15.75">
      <c r="B6" s="363"/>
      <c r="C6" s="363"/>
      <c r="D6" s="363"/>
      <c r="I6" s="96"/>
    </row>
    <row r="7" spans="1:4" s="91" customFormat="1" ht="15.75" customHeight="1" thickBot="1">
      <c r="A7" s="96"/>
      <c r="B7" s="135"/>
      <c r="C7" s="135"/>
      <c r="D7" s="135"/>
    </row>
    <row r="8" spans="1:5" s="91" customFormat="1" ht="31.5">
      <c r="A8" s="207"/>
      <c r="B8" s="208" t="s">
        <v>148</v>
      </c>
      <c r="C8" s="225" t="s">
        <v>248</v>
      </c>
      <c r="D8" s="225" t="s">
        <v>264</v>
      </c>
      <c r="E8" s="304" t="s">
        <v>270</v>
      </c>
    </row>
    <row r="9" spans="1:5" s="91" customFormat="1" ht="15.75">
      <c r="A9" s="161" t="s">
        <v>160</v>
      </c>
      <c r="B9" s="167" t="s">
        <v>161</v>
      </c>
      <c r="C9" s="224">
        <v>291000</v>
      </c>
      <c r="D9" s="314">
        <v>0</v>
      </c>
      <c r="E9" s="305">
        <f>SUM('1. mérleg'!D13)</f>
        <v>0</v>
      </c>
    </row>
    <row r="10" spans="1:5" s="91" customFormat="1" ht="15.75">
      <c r="A10" s="161" t="s">
        <v>105</v>
      </c>
      <c r="B10" s="168" t="s">
        <v>106</v>
      </c>
      <c r="C10" s="224">
        <v>300000</v>
      </c>
      <c r="D10" s="224">
        <v>1500000</v>
      </c>
      <c r="E10" s="306">
        <f>SUM('1. mérleg'!D14)</f>
        <v>18500000</v>
      </c>
    </row>
    <row r="11" spans="1:5" s="91" customFormat="1" ht="15.75">
      <c r="A11" s="161" t="s">
        <v>112</v>
      </c>
      <c r="B11" s="168" t="s">
        <v>162</v>
      </c>
      <c r="C11" s="224">
        <v>0</v>
      </c>
      <c r="D11" s="224">
        <v>0</v>
      </c>
      <c r="E11" s="306">
        <f>SUM('1. mérleg'!D15)</f>
        <v>0</v>
      </c>
    </row>
    <row r="12" spans="1:6" s="91" customFormat="1" ht="15.75">
      <c r="A12" s="209"/>
      <c r="B12" s="169"/>
      <c r="C12" s="224"/>
      <c r="D12" s="224"/>
      <c r="E12" s="307"/>
      <c r="F12" s="96"/>
    </row>
    <row r="13" spans="1:8" s="91" customFormat="1" ht="15.75">
      <c r="A13" s="210"/>
      <c r="B13" s="170" t="s">
        <v>172</v>
      </c>
      <c r="C13" s="175">
        <f>SUM(C9:C12)</f>
        <v>591000</v>
      </c>
      <c r="D13" s="175">
        <f>SUM(D9:D12)</f>
        <v>1500000</v>
      </c>
      <c r="E13" s="308">
        <f>SUM(E9:E12)</f>
        <v>18500000</v>
      </c>
      <c r="H13" s="96"/>
    </row>
    <row r="14" spans="1:5" s="92" customFormat="1" ht="15.75">
      <c r="A14" s="211"/>
      <c r="B14" s="171"/>
      <c r="C14" s="219"/>
      <c r="D14" s="224"/>
      <c r="E14" s="309"/>
    </row>
    <row r="15" spans="1:5" s="92" customFormat="1" ht="15.75">
      <c r="A15" s="164" t="s">
        <v>69</v>
      </c>
      <c r="B15" s="172" t="s">
        <v>70</v>
      </c>
      <c r="C15" s="224">
        <v>515722</v>
      </c>
      <c r="D15" s="224">
        <v>1000000</v>
      </c>
      <c r="E15" s="310">
        <f>SUM('1. mérleg'!D27)</f>
        <v>0</v>
      </c>
    </row>
    <row r="16" spans="1:8" s="92" customFormat="1" ht="15.75">
      <c r="A16" s="164" t="s">
        <v>71</v>
      </c>
      <c r="B16" s="172" t="s">
        <v>72</v>
      </c>
      <c r="C16" s="224">
        <v>238760</v>
      </c>
      <c r="D16" s="224">
        <v>0</v>
      </c>
      <c r="E16" s="311">
        <f>SUM('1. mérleg'!D28)</f>
        <v>11532666</v>
      </c>
      <c r="H16" s="248"/>
    </row>
    <row r="17" spans="1:5" s="92" customFormat="1" ht="15.75">
      <c r="A17" s="161" t="s">
        <v>74</v>
      </c>
      <c r="B17" s="173" t="s">
        <v>73</v>
      </c>
      <c r="C17" s="224">
        <v>15605</v>
      </c>
      <c r="D17" s="224">
        <v>0</v>
      </c>
      <c r="E17" s="306">
        <f>SUM('1. mérleg'!D29)</f>
        <v>0</v>
      </c>
    </row>
    <row r="18" spans="1:5" s="92" customFormat="1" ht="15.75">
      <c r="A18" s="211"/>
      <c r="B18" s="169"/>
      <c r="C18" s="224"/>
      <c r="D18" s="224"/>
      <c r="E18" s="309"/>
    </row>
    <row r="19" spans="1:8" s="92" customFormat="1" ht="15.75">
      <c r="A19" s="212"/>
      <c r="B19" s="170" t="s">
        <v>173</v>
      </c>
      <c r="C19" s="176">
        <f>SUM(C15:C18)</f>
        <v>770087</v>
      </c>
      <c r="D19" s="176">
        <f>SUM(D15:D18)</f>
        <v>1000000</v>
      </c>
      <c r="E19" s="312">
        <f>SUM(E15:E18)</f>
        <v>11532666</v>
      </c>
      <c r="H19" s="248"/>
    </row>
    <row r="20" spans="1:5" s="92" customFormat="1" ht="15.75">
      <c r="A20" s="211"/>
      <c r="B20" s="174"/>
      <c r="C20" s="224"/>
      <c r="D20" s="224"/>
      <c r="E20" s="309"/>
    </row>
    <row r="21" spans="1:5" s="92" customFormat="1" ht="15.75">
      <c r="A21" s="211"/>
      <c r="B21" s="174"/>
      <c r="C21" s="224"/>
      <c r="D21" s="224"/>
      <c r="E21" s="309"/>
    </row>
    <row r="22" spans="1:5" s="92" customFormat="1" ht="15.75">
      <c r="A22" s="211"/>
      <c r="B22" s="173"/>
      <c r="C22" s="224"/>
      <c r="D22" s="224"/>
      <c r="E22" s="309"/>
    </row>
    <row r="23" spans="1:5" s="92" customFormat="1" ht="15.75">
      <c r="A23" s="161" t="s">
        <v>159</v>
      </c>
      <c r="B23" s="173" t="s">
        <v>158</v>
      </c>
      <c r="C23" s="224">
        <v>1425893</v>
      </c>
      <c r="D23" s="224">
        <v>11214892</v>
      </c>
      <c r="E23" s="310">
        <f>SUM('1. mérleg'!D32)</f>
        <v>823350</v>
      </c>
    </row>
    <row r="24" spans="1:5" s="92" customFormat="1" ht="15.75">
      <c r="A24" s="161"/>
      <c r="B24" s="173"/>
      <c r="C24" s="224"/>
      <c r="D24" s="315"/>
      <c r="E24" s="309"/>
    </row>
    <row r="25" spans="1:5" s="92" customFormat="1" ht="16.5" thickBot="1">
      <c r="A25" s="213"/>
      <c r="B25" s="214" t="s">
        <v>158</v>
      </c>
      <c r="C25" s="215">
        <f>SUM(C23:C24)</f>
        <v>1425893</v>
      </c>
      <c r="D25" s="215">
        <f>SUM(D23:D24)</f>
        <v>11214892</v>
      </c>
      <c r="E25" s="313">
        <f>SUM(E23)</f>
        <v>823350</v>
      </c>
    </row>
    <row r="26" spans="1:4" s="92" customFormat="1" ht="15.75">
      <c r="A26" s="63"/>
      <c r="B26" s="66"/>
      <c r="C26" s="93"/>
      <c r="D26" s="93"/>
    </row>
    <row r="27" spans="2:4" s="92" customFormat="1" ht="45.75" customHeight="1">
      <c r="B27" s="94"/>
      <c r="C27" s="95"/>
      <c r="D27" s="95"/>
    </row>
    <row r="28" spans="2:4" s="92" customFormat="1" ht="44.25" customHeight="1">
      <c r="B28" s="94"/>
      <c r="C28" s="95"/>
      <c r="D28" s="95"/>
    </row>
  </sheetData>
  <sheetProtection/>
  <mergeCells count="4">
    <mergeCell ref="B6:D6"/>
    <mergeCell ref="B1:E1"/>
    <mergeCell ref="A4:E4"/>
    <mergeCell ref="A5:E5"/>
  </mergeCells>
  <printOptions gridLines="1" headings="1"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Kalman</dc:creator>
  <cp:keywords/>
  <dc:description/>
  <cp:lastModifiedBy>Kalman</cp:lastModifiedBy>
  <cp:lastPrinted>2019-11-25T07:09:05Z</cp:lastPrinted>
  <dcterms:created xsi:type="dcterms:W3CDTF">2011-11-25T07:46:57Z</dcterms:created>
  <dcterms:modified xsi:type="dcterms:W3CDTF">2019-11-25T07:09:09Z</dcterms:modified>
  <cp:category/>
  <cp:version/>
  <cp:contentType/>
  <cp:contentStatus/>
</cp:coreProperties>
</file>